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 firstSheet="7" activeTab="11"/>
  </bookViews>
  <sheets>
    <sheet name="表1-收支总表" sheetId="1" r:id="rId1"/>
    <sheet name="表2-收入总表" sheetId="2" r:id="rId2"/>
    <sheet name="表3-支出总表" sheetId="3" r:id="rId3"/>
    <sheet name="表4-财政拨款收支总表" sheetId="4" r:id="rId4"/>
    <sheet name="表5-一般公共预算支出表" sheetId="5" r:id="rId5"/>
    <sheet name="表6-一般公共预算基本支出表" sheetId="6" r:id="rId6"/>
    <sheet name="表7-一般公共预算三公经费支出表" sheetId="7" r:id="rId7"/>
    <sheet name="表8-政府性基金预算支出表" sheetId="8" r:id="rId8"/>
    <sheet name="表9-国有资本经营预算支出表" sheetId="9" r:id="rId9"/>
    <sheet name="表10-项目支出表" sheetId="10" r:id="rId10"/>
    <sheet name="表11-项目绩效目标表" sheetId="11" r:id="rId11"/>
    <sheet name="表12-政府采购预算表" sheetId="12" r:id="rId12"/>
    <sheet name="hideSheet_dataDicts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<sst xmlns="http://schemas.openxmlformats.org/spreadsheetml/2006/main" count="589" uniqueCount="339">
  <si>
    <t>表1</t>
  </si>
  <si>
    <t>单位：万元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</si>
  <si>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</si>
  <si>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</si>
  <si>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</si>
  <si>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</si>
  <si>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</si>
  <si>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</si>
  <si>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</si>
  <si>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</si>
  <si>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</si>
  <si>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</si>
  <si>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</si>
  <si>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</si>
  <si>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</si>
  <si>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</si>
  <si>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</si>
  <si>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</si>
  <si>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</si>
  <si>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</si>
  <si>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</si>
  <si>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</si>
  <si>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</si>
  <si>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</si>
  <si>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</si>
  <si>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</si>
  <si>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</si>
  <si>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</si>
  <si>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</si>
  <si>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</si>
  <si>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</si>
  <si>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</si>
  <si>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</si>
  <si>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</si>
  <si>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</si>
  <si>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</si>
  <si>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</si>
  <si>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</si>
  <si>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</si>
  <si>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</si>
  <si>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</si>
  <si>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</si>
  <si>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</si>
  <si>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</si>
  <si>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</si>
  <si>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</si>
  <si>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</si>
  <si>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</si>
  <si>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</si>
  <si>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</si>
  <si>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</si>
  <si>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</si>
  <si>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</si>
  <si>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</si>
  <si>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</si>
  <si>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</si>
  <si>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</si>
  <si>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</si>
  <si>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</si>
  <si>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</si>
  <si>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</si>
  <si>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</si>
  <si>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</si>
  <si>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</si>
  <si>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</si>
  <si>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</si>
  <si>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</si>
  <si>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</si>
  <si>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</si>
  <si>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</si>
  <si>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435</t>
  </si>
  <si>
    <t>乌海市水务局（部门）</t>
  </si>
  <si>
    <t>435002</t>
  </si>
  <si>
    <t>乌海市水权与信息化中心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</si>
  <si>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</si>
  <si>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</si>
  <si>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</si>
  <si>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</si>
  <si>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</si>
  <si>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</si>
  <si>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</si>
  <si>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</si>
  <si>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</si>
  <si>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</si>
  <si>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</si>
  <si>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20129</t>
  </si>
  <si>
    <t>群众团体事务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</si>
  <si>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</si>
  <si>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</si>
  <si>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</si>
  <si>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</si>
  <si>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</si>
  <si>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</si>
  <si>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</si>
  <si>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</si>
  <si>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</si>
  <si>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</si>
  <si>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</si>
  <si>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</si>
  <si>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</si>
  <si>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</si>
  <si>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</si>
  <si>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</si>
  <si>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</si>
  <si>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</si>
  <si>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213</t>
  </si>
  <si>
    <t>农林水支出</t>
  </si>
  <si>
    <t>21303</t>
  </si>
  <si>
    <t>水利</t>
  </si>
  <si>
    <t>2130311</t>
  </si>
  <si>
    <t>水资源节约管理与保护</t>
  </si>
  <si>
    <t>221</t>
  </si>
  <si>
    <t>住房保障支出</t>
  </si>
  <si>
    <t>22102</t>
  </si>
  <si>
    <t>住房改革支出</t>
  </si>
  <si>
    <t>2210201</t>
  </si>
  <si>
    <t>住房公积金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</si>
  <si>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</si>
  <si>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</si>
  <si>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</si>
  <si>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</si>
  <si>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</si>
  <si>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</si>
  <si>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</si>
  <si>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</si>
  <si>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</si>
  <si>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</si>
  <si>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</si>
  <si>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</si>
  <si>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</si>
  <si>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</si>
  <si>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</si>
  <si>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</si>
  <si>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</si>
  <si>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</si>
  <si>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</si>
  <si>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</si>
  <si>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</si>
  <si>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</si>
  <si>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</si>
  <si>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</si>
  <si>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</si>
  <si>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</si>
  <si>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</si>
  <si>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</si>
  <si>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</si>
  <si>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</si>
  <si>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</si>
  <si>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</si>
  <si>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</si>
  <si>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</si>
  <si>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</si>
  <si>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</si>
  <si>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</si>
  <si>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</si>
  <si>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（三十）抗疫特别国债还本支出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</si>
  <si>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</si>
  <si>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</si>
  <si>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</si>
  <si>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</si>
  <si>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</si>
  <si>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</si>
  <si>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</si>
  <si>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</si>
  <si>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</si>
  <si>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</si>
  <si>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</si>
  <si>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</si>
  <si>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</si>
  <si>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</si>
  <si>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</si>
  <si>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</si>
  <si>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</si>
  <si>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</si>
  <si>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</si>
  <si>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</si>
  <si>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</si>
  <si>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</si>
  <si>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</si>
  <si>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</si>
  <si>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</si>
  <si>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</si>
  <si>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</si>
  <si>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</si>
  <si>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</si>
  <si>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</si>
  <si>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</si>
  <si>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</si>
  <si>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</si>
  <si>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</si>
  <si>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30202</t>
  </si>
  <si>
    <t>印刷费</t>
  </si>
  <si>
    <t>30207</t>
  </si>
  <si>
    <t>邮电费</t>
  </si>
  <si>
    <t>30216</t>
  </si>
  <si>
    <t>培训费</t>
  </si>
  <si>
    <t>30217</t>
  </si>
  <si>
    <t>公务接待费</t>
  </si>
  <si>
    <t>30227</t>
  </si>
  <si>
    <t>委托业务费</t>
  </si>
  <si>
    <t>30228</t>
  </si>
  <si>
    <t>工会经费</t>
  </si>
  <si>
    <t>30229</t>
  </si>
  <si>
    <t>福利费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</si>
  <si>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</si>
  <si>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</si>
  <si>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</si>
  <si>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</si>
  <si>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</si>
  <si>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</si>
  <si>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</si>
  <si>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</si>
  <si>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30399</t>
  </si>
  <si>
    <t>其他对个人和家庭的补助</t>
  </si>
  <si>
    <t>表7</t>
  </si>
  <si>
    <t>一般公共预算“三公”经费支出表</t>
  </si>
  <si>
    <t>单位名称</t>
  </si>
  <si>
    <t>2024年预算数</t>
  </si>
  <si>
    <t>2024年执行数</t>
  </si>
  <si>
    <t>2025年预算数</t>
  </si>
  <si>
    <t>"三公"经费合计</t>
  </si>
  <si>
    <t>因公出国(境)费</t>
  </si>
  <si>
    <t>公务用车购置及运行费</t>
  </si>
  <si>
    <t>公务用车购置费</t>
  </si>
  <si>
    <t>公务用车运行维护费</t>
  </si>
  <si>
    <t>435002-乌海市水政综合行政执法支队</t>
  </si>
  <si>
    <t>435002-乌海市水权与信息化中心</t>
  </si>
  <si>
    <t>表8</t>
  </si>
  <si>
    <t>政府性基金预算支出表</t>
  </si>
  <si>
    <t>本年政府性基金预算支出</t>
  </si>
  <si>
    <t>注：我单位本年无政府性基金预算支出。</t>
  </si>
  <si>
    <t>表9</t>
  </si>
  <si>
    <t>国有资本经营预算支出表</t>
  </si>
  <si>
    <t>本年国有资本经营预算支出</t>
  </si>
  <si>
    <t>注：我单位本年无国有资本经营预算支出。</t>
  </si>
  <si>
    <t>表10</t>
  </si>
  <si>
    <t>项目支出表</t>
  </si>
  <si>
    <t>类型</t>
  </si>
  <si>
    <t>项目编码</t>
  </si>
  <si>
    <t>项目名称</t>
  </si>
  <si>
    <t>单位编码</t>
  </si>
  <si>
    <t>项目单位</t>
  </si>
  <si>
    <t>本年拨款</t>
  </si>
  <si>
    <t>财政拨款结转结余</t>
  </si>
  <si>
    <t>部门预算项目</t>
  </si>
  <si>
    <t>150300254353110000019</t>
  </si>
  <si>
    <t>水权与信息化工作经费</t>
  </si>
  <si>
    <t>150300254353110000020</t>
  </si>
  <si>
    <t>水资源远程监控系统运行维护费</t>
  </si>
  <si>
    <t>合  计</t>
  </si>
  <si>
    <t>表11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</si>
  <si>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</si>
  <si>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</si>
  <si>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</si>
  <si>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</si>
  <si>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</si>
  <si>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</si>
  <si>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</si>
  <si>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</si>
  <si>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</si>
  <si>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</si>
  <si>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</si>
  <si>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31-部门预算项目</t>
  </si>
  <si>
    <t>做好全市水权交易、水利确权、水利数字化建设，水利信息化发展与规划工作，完善我市水权交易电子平台，推进水权实现全流程线上交易、全过程严格监管，推进用能权、用水权、排污权和碳排放权市场化交易。</t>
  </si>
  <si>
    <t>满意度指标(10分)</t>
  </si>
  <si>
    <t>服务对象满意度指标</t>
  </si>
  <si>
    <t>取水用水户满意度</t>
  </si>
  <si>
    <t>正向</t>
  </si>
  <si>
    <t>大于等于</t>
  </si>
  <si>
    <t>98</t>
  </si>
  <si>
    <t>%</t>
  </si>
  <si>
    <t>10</t>
  </si>
  <si>
    <t>效益指标(30分)</t>
  </si>
  <si>
    <t>可持续影响指标</t>
  </si>
  <si>
    <t>有利于水权与水利信息化失业可持续发展</t>
  </si>
  <si>
    <t>定性</t>
  </si>
  <si>
    <t>有利于可持续发展</t>
  </si>
  <si>
    <t>15</t>
  </si>
  <si>
    <t>社会效益指标</t>
  </si>
  <si>
    <t>提高水利信息化水平</t>
  </si>
  <si>
    <t>提高水平</t>
  </si>
  <si>
    <t>产出指标(50分)</t>
  </si>
  <si>
    <t>成本指标</t>
  </si>
  <si>
    <t>宣传资料印刷成本</t>
  </si>
  <si>
    <t>反向</t>
  </si>
  <si>
    <t>小于等于</t>
  </si>
  <si>
    <t>2.5</t>
  </si>
  <si>
    <t>万元</t>
  </si>
  <si>
    <t>5</t>
  </si>
  <si>
    <t>水权交易及日常工作经费</t>
  </si>
  <si>
    <t>9.5</t>
  </si>
  <si>
    <t>数量指标</t>
  </si>
  <si>
    <t>水权交易及日常办公</t>
  </si>
  <si>
    <t>等于</t>
  </si>
  <si>
    <t>1</t>
  </si>
  <si>
    <t>年</t>
  </si>
  <si>
    <t>7</t>
  </si>
  <si>
    <t>时效指标</t>
  </si>
  <si>
    <t>水权交易审核周期</t>
  </si>
  <si>
    <t>工作日</t>
  </si>
  <si>
    <t>质量指标</t>
  </si>
  <si>
    <t>宣传资料印刷达标情况</t>
  </si>
  <si>
    <t>水权交易办结及完成日常办公</t>
  </si>
  <si>
    <t>8</t>
  </si>
  <si>
    <t>宣传经费及印刷数量</t>
  </si>
  <si>
    <t>5000</t>
  </si>
  <si>
    <t>套</t>
  </si>
  <si>
    <t>宣传资料发放及时率</t>
  </si>
  <si>
    <t>并配套建设水资源在线监控平台，可对各用水户取用水量进行实时监控。按照自治区水利厅的相关要求，各级水行政主管部门在新颁发或换发取水许可证时，要求取水单位必须安装取水在线监测设备，并接入各级水资源监控信息平台。</t>
  </si>
  <si>
    <t>软件设备运行维护总成本</t>
  </si>
  <si>
    <t>4</t>
  </si>
  <si>
    <t>信息更新时长</t>
  </si>
  <si>
    <t>20</t>
  </si>
  <si>
    <t>小时</t>
  </si>
  <si>
    <t>系统数据更新维护及时率</t>
  </si>
  <si>
    <t>99</t>
  </si>
  <si>
    <t>水资源数据交换系统设备运维合格率</t>
  </si>
  <si>
    <t>监测设备维护养护合格率</t>
  </si>
  <si>
    <t>水质自动监测运行维护频次</t>
  </si>
  <si>
    <t>次</t>
  </si>
  <si>
    <t>水资源数据交换系统设备运维频次</t>
  </si>
  <si>
    <t>相关单位满意度</t>
  </si>
  <si>
    <t>水资源监控管理信息平台持续正常使用年限</t>
  </si>
  <si>
    <t>生态效益指标</t>
  </si>
  <si>
    <t>对资源环境的影响率</t>
  </si>
  <si>
    <t>系统后续维护总成本</t>
  </si>
  <si>
    <t>2</t>
  </si>
  <si>
    <t>保障数据系统正常运行</t>
  </si>
  <si>
    <t>保障</t>
  </si>
  <si>
    <t>表12</t>
  </si>
  <si>
    <t>政府采购预算表</t>
  </si>
  <si>
    <t>采购品目</t>
  </si>
  <si>
    <t>申报情况</t>
  </si>
  <si>
    <t>资金性质</t>
  </si>
  <si>
    <t>申请数量</t>
  </si>
  <si>
    <t>单价(元)</t>
  </si>
  <si>
    <t>金额(元)</t>
  </si>
  <si>
    <t>0</t>
  </si>
  <si>
    <t>注：我单位本年无政府采购预算支出。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</si>
</sst>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  <numFmt numFmtId="177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77" fontId="5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indent="2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3"/>
    </xf>
    <xf numFmtId="0" fontId="1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workbookViewId="0">
      <selection activeCell="A1" sqref="$A1:$XFD1048576"/>
    </sheetView>
  </sheetViews>
  <sheetFormatPr defaultColWidth="9" defaultRowHeight="13.5" outlineLevelCol="4"/>
  <cols>
    <col min="1" max="1" width="42.875" customWidth="1"/>
    <col min="2" max="2" width="28.625" customWidth="1"/>
    <col min="3" max="3" width="42.875" customWidth="1"/>
    <col min="4" max="4" width="28.625" customWidth="1"/>
    <col min="5" max="5" width="14.25" customWidth="1"/>
  </cols>
  <sheetData>
    <row r="1" ht="18.75" customHeight="1" spans="1:5">
      <c r="A1" s="31" t="s">
        <v>0</v>
      </c>
      <c r="B1" s="31"/>
      <c r="C1" s="31"/>
      <c r="D1" s="31"/>
      <c r="E1" s="32"/>
    </row>
    <row r="2" ht="17.25" customHeight="1" spans="4:4">
      <c r="D2" s="9" t="s">
        <v>1</v>
      </c>
    </row>
    <row r="3" ht="30" customHeight="1" spans="1:5">
      <c r="A3" s="33" t="s">
        <v>2</v>
      </c>
      <c r="B3" s="33"/>
      <c r="C3" s="33"/>
      <c r="D3" s="33"/>
      <c r="E3" s="21"/>
    </row>
    <row r="4" ht="22.5" customHeight="1" spans="1:5">
      <c r="A4" s="3" t="s">
        <v>3</v>
      </c>
      <c r="B4" s="3"/>
      <c r="C4" s="3" t="s">
        <v>4</v>
      </c>
      <c r="D4" s="3"/>
      <c r="E4" s="22"/>
    </row>
    <row r="5" ht="22.5" customHeight="1" spans="1:5">
      <c r="A5" s="3" t="s">
        <v>5</v>
      </c>
      <c r="B5" s="3" t="s">
        <v>6</v>
      </c>
      <c r="C5" s="3" t="s">
        <v>5</v>
      </c>
      <c r="D5" s="3" t="s">
        <v>6</v>
      </c>
      <c r="E5" s="22"/>
    </row>
    <row r="6" ht="18.75" customHeight="1" spans="1:5">
      <c r="A6" s="4" t="s">
        <v>7</v>
      </c>
      <c r="B6" s="8">
        <f>1763800.16/10000</f>
        <v>176.380016</v>
      </c>
      <c r="C6" s="4" t="s">
        <v>8</v>
      </c>
      <c r="D6" s="8">
        <v>1.79272</v>
      </c>
      <c r="E6" s="11"/>
    </row>
    <row r="7" ht="18.75" customHeight="1" spans="1:5">
      <c r="A7" s="4" t="s">
        <v>9</v>
      </c>
      <c r="B7" s="8">
        <v>0</v>
      </c>
      <c r="C7" s="4" t="s">
        <v>10</v>
      </c>
      <c r="D7" s="8">
        <v>0</v>
      </c>
      <c r="E7" s="11"/>
    </row>
    <row r="8" ht="18.75" customHeight="1" spans="1:5">
      <c r="A8" s="4" t="s">
        <v>11</v>
      </c>
      <c r="B8" s="8">
        <v>0</v>
      </c>
      <c r="C8" s="4" t="s">
        <v>12</v>
      </c>
      <c r="D8" s="8">
        <v>0</v>
      </c>
      <c r="E8" s="11"/>
    </row>
    <row r="9" ht="18.75" customHeight="1" spans="1:5">
      <c r="A9" s="4" t="s">
        <v>13</v>
      </c>
      <c r="B9" s="8">
        <v>0</v>
      </c>
      <c r="C9" s="4" t="s">
        <v>14</v>
      </c>
      <c r="D9" s="8">
        <v>0</v>
      </c>
      <c r="E9" s="11"/>
    </row>
    <row r="10" ht="18.75" customHeight="1" spans="1:5">
      <c r="A10" s="4" t="s">
        <v>15</v>
      </c>
      <c r="B10" s="8">
        <v>0</v>
      </c>
      <c r="C10" s="4" t="s">
        <v>16</v>
      </c>
      <c r="D10" s="8">
        <v>0</v>
      </c>
      <c r="E10" s="11"/>
    </row>
    <row r="11" ht="18.75" customHeight="1" spans="1:5">
      <c r="A11" s="4" t="s">
        <v>17</v>
      </c>
      <c r="B11" s="8">
        <v>0</v>
      </c>
      <c r="C11" s="4" t="s">
        <v>18</v>
      </c>
      <c r="D11" s="8">
        <v>0</v>
      </c>
      <c r="E11" s="11"/>
    </row>
    <row r="12" ht="18.75" customHeight="1" spans="1:5">
      <c r="A12" s="4" t="s">
        <v>19</v>
      </c>
      <c r="B12" s="8">
        <v>0</v>
      </c>
      <c r="C12" s="4" t="s">
        <v>20</v>
      </c>
      <c r="D12" s="8">
        <v>0</v>
      </c>
      <c r="E12" s="11"/>
    </row>
    <row r="13" ht="18.75" customHeight="1" spans="1:5">
      <c r="A13" s="4" t="s">
        <v>21</v>
      </c>
      <c r="B13" s="8">
        <v>0</v>
      </c>
      <c r="C13" s="4" t="s">
        <v>22</v>
      </c>
      <c r="D13" s="8">
        <v>32.332075</v>
      </c>
      <c r="E13" s="11"/>
    </row>
    <row r="14" ht="18.75" customHeight="1" spans="1:5">
      <c r="A14" s="4" t="s">
        <v>23</v>
      </c>
      <c r="B14" s="8">
        <v>0</v>
      </c>
      <c r="C14" s="4" t="s">
        <v>24</v>
      </c>
      <c r="D14" s="8">
        <v>0</v>
      </c>
      <c r="E14" s="11"/>
    </row>
    <row r="15" ht="18.75" customHeight="1" spans="1:5">
      <c r="A15" s="4"/>
      <c r="B15" s="8"/>
      <c r="C15" s="4" t="s">
        <v>25</v>
      </c>
      <c r="D15" s="8">
        <v>7.050479</v>
      </c>
      <c r="E15" s="11"/>
    </row>
    <row r="16" ht="18.75" customHeight="1" spans="1:5">
      <c r="A16" s="4"/>
      <c r="B16" s="8"/>
      <c r="C16" s="4" t="s">
        <v>26</v>
      </c>
      <c r="D16" s="8">
        <v>0</v>
      </c>
      <c r="E16" s="11"/>
    </row>
    <row r="17" ht="18.75" customHeight="1" spans="1:5">
      <c r="A17" s="4"/>
      <c r="B17" s="8"/>
      <c r="C17" s="4" t="s">
        <v>27</v>
      </c>
      <c r="D17" s="8">
        <v>0</v>
      </c>
      <c r="E17" s="11"/>
    </row>
    <row r="18" ht="18.75" customHeight="1" spans="1:5">
      <c r="A18" s="4"/>
      <c r="B18" s="8"/>
      <c r="C18" s="4" t="s">
        <v>28</v>
      </c>
      <c r="D18" s="8">
        <f>1239239.76/10000</f>
        <v>123.923976</v>
      </c>
      <c r="E18" s="11"/>
    </row>
    <row r="19" ht="18.75" customHeight="1" spans="1:5">
      <c r="A19" s="4"/>
      <c r="B19" s="8"/>
      <c r="C19" s="4" t="s">
        <v>29</v>
      </c>
      <c r="D19" s="8">
        <v>0</v>
      </c>
      <c r="E19" s="11"/>
    </row>
    <row r="20" ht="18.75" customHeight="1" spans="1:5">
      <c r="A20" s="4"/>
      <c r="B20" s="8"/>
      <c r="C20" s="4" t="s">
        <v>30</v>
      </c>
      <c r="D20" s="8">
        <v>0</v>
      </c>
      <c r="E20" s="11"/>
    </row>
    <row r="21" ht="18.75" customHeight="1" spans="1:5">
      <c r="A21" s="4"/>
      <c r="B21" s="8"/>
      <c r="C21" s="4" t="s">
        <v>31</v>
      </c>
      <c r="D21" s="8">
        <v>0</v>
      </c>
      <c r="E21" s="11"/>
    </row>
    <row r="22" ht="18.75" customHeight="1" spans="1:5">
      <c r="A22" s="4"/>
      <c r="B22" s="8"/>
      <c r="C22" s="4" t="s">
        <v>32</v>
      </c>
      <c r="D22" s="8">
        <v>0</v>
      </c>
      <c r="E22" s="11"/>
    </row>
    <row r="23" ht="18.75" customHeight="1" spans="1:5">
      <c r="A23" s="4"/>
      <c r="B23" s="8"/>
      <c r="C23" s="4" t="s">
        <v>33</v>
      </c>
      <c r="D23" s="8">
        <v>0</v>
      </c>
      <c r="E23" s="11"/>
    </row>
    <row r="24" ht="18.75" customHeight="1" spans="1:5">
      <c r="A24" s="4"/>
      <c r="B24" s="8"/>
      <c r="C24" s="4" t="s">
        <v>34</v>
      </c>
      <c r="D24" s="8">
        <v>0</v>
      </c>
      <c r="E24" s="11"/>
    </row>
    <row r="25" ht="18.75" customHeight="1" spans="1:5">
      <c r="A25" s="4"/>
      <c r="B25" s="8"/>
      <c r="C25" s="4" t="s">
        <v>35</v>
      </c>
      <c r="D25" s="8">
        <f>112807.66/10000</f>
        <v>11.280766</v>
      </c>
      <c r="E25" s="11"/>
    </row>
    <row r="26" ht="18.75" customHeight="1" spans="1:5">
      <c r="A26" s="4"/>
      <c r="B26" s="8"/>
      <c r="C26" s="4" t="s">
        <v>36</v>
      </c>
      <c r="D26" s="8">
        <v>0</v>
      </c>
      <c r="E26" s="11"/>
    </row>
    <row r="27" ht="18.75" customHeight="1" spans="1:5">
      <c r="A27" s="4"/>
      <c r="B27" s="8"/>
      <c r="C27" s="4" t="s">
        <v>37</v>
      </c>
      <c r="D27" s="8">
        <v>0</v>
      </c>
      <c r="E27" s="11"/>
    </row>
    <row r="28" ht="18.75" customHeight="1" spans="1:5">
      <c r="A28" s="4"/>
      <c r="B28" s="8"/>
      <c r="C28" s="4" t="s">
        <v>38</v>
      </c>
      <c r="D28" s="8">
        <v>0</v>
      </c>
      <c r="E28" s="11"/>
    </row>
    <row r="29" ht="18.75" customHeight="1" spans="1:5">
      <c r="A29" s="4"/>
      <c r="B29" s="8"/>
      <c r="C29" s="4" t="s">
        <v>39</v>
      </c>
      <c r="D29" s="8">
        <v>0</v>
      </c>
      <c r="E29" s="11"/>
    </row>
    <row r="30" ht="18.75" customHeight="1" spans="1:5">
      <c r="A30" s="4"/>
      <c r="B30" s="8"/>
      <c r="C30" s="4" t="s">
        <v>40</v>
      </c>
      <c r="D30" s="8">
        <v>0</v>
      </c>
      <c r="E30" s="11"/>
    </row>
    <row r="31" ht="18.75" customHeight="1" spans="1:5">
      <c r="A31" s="4"/>
      <c r="B31" s="8"/>
      <c r="C31" s="4" t="s">
        <v>41</v>
      </c>
      <c r="D31" s="8">
        <v>0</v>
      </c>
      <c r="E31" s="11"/>
    </row>
    <row r="32" ht="18.75" customHeight="1" spans="1:5">
      <c r="A32" s="4"/>
      <c r="B32" s="8"/>
      <c r="C32" s="4" t="s">
        <v>42</v>
      </c>
      <c r="D32" s="8">
        <v>0</v>
      </c>
      <c r="E32" s="11"/>
    </row>
    <row r="33" ht="18.75" customHeight="1" spans="1:5">
      <c r="A33" s="4"/>
      <c r="B33" s="8"/>
      <c r="C33" s="4" t="s">
        <v>43</v>
      </c>
      <c r="D33" s="8">
        <v>0</v>
      </c>
      <c r="E33" s="11"/>
    </row>
    <row r="34" ht="18.75" customHeight="1" spans="1:5">
      <c r="A34" s="4"/>
      <c r="B34" s="8"/>
      <c r="C34" s="4" t="s">
        <v>44</v>
      </c>
      <c r="D34" s="8">
        <v>0</v>
      </c>
      <c r="E34" s="11"/>
    </row>
    <row r="35" ht="18.75" customHeight="1" spans="1:5">
      <c r="A35" s="4"/>
      <c r="B35" s="8"/>
      <c r="C35" s="4" t="s">
        <v>45</v>
      </c>
      <c r="D35" s="8">
        <v>0</v>
      </c>
      <c r="E35" s="11"/>
    </row>
    <row r="36" ht="18.75" customHeight="1" spans="1:5">
      <c r="A36" s="4"/>
      <c r="B36" s="8"/>
      <c r="C36" s="4" t="s">
        <v>46</v>
      </c>
      <c r="D36" s="8">
        <v>0</v>
      </c>
      <c r="E36" s="11"/>
    </row>
    <row r="37" ht="18.75" customHeight="1" spans="1:5">
      <c r="A37" s="6" t="s">
        <v>47</v>
      </c>
      <c r="B37" s="20">
        <f>1763800.16/10000</f>
        <v>176.380016</v>
      </c>
      <c r="C37" s="6" t="s">
        <v>48</v>
      </c>
      <c r="D37" s="20">
        <f>1763800.16/10000</f>
        <v>176.380016</v>
      </c>
      <c r="E37" s="12"/>
    </row>
    <row r="38" ht="18.75" customHeight="1" spans="1:5">
      <c r="A38" s="34" t="s">
        <v>49</v>
      </c>
      <c r="B38" s="20">
        <v>0</v>
      </c>
      <c r="C38" s="34" t="s">
        <v>50</v>
      </c>
      <c r="D38" s="20">
        <v>0</v>
      </c>
      <c r="E38" s="11"/>
    </row>
    <row r="39" ht="18.75" customHeight="1" spans="1:5">
      <c r="A39" s="6" t="s">
        <v>51</v>
      </c>
      <c r="B39" s="20">
        <f>1763800.16/10000</f>
        <v>176.380016</v>
      </c>
      <c r="C39" s="6" t="s">
        <v>52</v>
      </c>
      <c r="D39" s="20">
        <f>1763800.16/10000</f>
        <v>176.380016</v>
      </c>
      <c r="E39" s="12"/>
    </row>
  </sheetData>
  <mergeCells count="4">
    <mergeCell ref="A1:D1"/>
    <mergeCell ref="A3:D3"/>
    <mergeCell ref="A4:B4"/>
    <mergeCell ref="C4:D4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showGridLines="0" workbookViewId="0">
      <selection activeCell="C19" sqref="C19"/>
    </sheetView>
  </sheetViews>
  <sheetFormatPr defaultColWidth="9" defaultRowHeight="13.5" outlineLevelRow="7"/>
  <cols>
    <col min="1" max="2" width="28.625" customWidth="1"/>
    <col min="3" max="3" width="50" customWidth="1"/>
    <col min="4" max="14" width="28.625" customWidth="1"/>
    <col min="15" max="15" width="4.125" customWidth="1"/>
  </cols>
  <sheetData>
    <row r="1" ht="18.75" customHeight="1" spans="1:15">
      <c r="A1" s="1" t="s">
        <v>235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" customHeight="1" spans="1:15">
      <c r="A2" s="2" t="s">
        <v>236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0.25" customHeight="1" spans="14:14">
      <c r="N3" s="9" t="s">
        <v>1</v>
      </c>
    </row>
    <row r="4" ht="22.5" customHeight="1" spans="1:15">
      <c r="A4" s="3" t="s">
        <v>237</v>
      </c>
      <c r="B4" s="3" t="s">
        <v>238</v>
      </c>
      <c r="C4" s="3" t="s">
        <v>239</v>
      </c>
      <c r="D4" s="3" t="s">
        <v>240</v>
      </c>
      <c r="E4" s="3" t="s">
        <v>241</v>
      </c>
      <c r="F4" s="3" t="s">
        <v>57</v>
      </c>
      <c r="G4" s="3" t="s">
        <v>242</v>
      </c>
      <c r="H4" s="3"/>
      <c r="I4" s="3"/>
      <c r="J4" s="3" t="s">
        <v>243</v>
      </c>
      <c r="K4" s="3"/>
      <c r="L4" s="3"/>
      <c r="M4" s="3" t="s">
        <v>63</v>
      </c>
      <c r="N4" s="3" t="s">
        <v>69</v>
      </c>
      <c r="O4" s="10"/>
    </row>
    <row r="5" ht="22.5" customHeight="1" spans="1:15">
      <c r="A5" s="3"/>
      <c r="B5" s="3"/>
      <c r="C5" s="3"/>
      <c r="D5" s="3"/>
      <c r="E5" s="3"/>
      <c r="F5" s="3"/>
      <c r="G5" s="3" t="s">
        <v>60</v>
      </c>
      <c r="H5" s="3" t="s">
        <v>61</v>
      </c>
      <c r="I5" s="3" t="s">
        <v>62</v>
      </c>
      <c r="J5" s="3" t="s">
        <v>60</v>
      </c>
      <c r="K5" s="3" t="s">
        <v>61</v>
      </c>
      <c r="L5" s="3" t="s">
        <v>62</v>
      </c>
      <c r="M5" s="3"/>
      <c r="N5" s="3"/>
      <c r="O5" s="10"/>
    </row>
    <row r="6" ht="26.25" customHeight="1" spans="1:15">
      <c r="A6" s="4" t="s">
        <v>244</v>
      </c>
      <c r="B6" s="4" t="s">
        <v>245</v>
      </c>
      <c r="C6" s="4" t="s">
        <v>246</v>
      </c>
      <c r="D6" s="4" t="s">
        <v>72</v>
      </c>
      <c r="E6" s="4" t="s">
        <v>73</v>
      </c>
      <c r="F6" s="8">
        <v>12</v>
      </c>
      <c r="G6" s="8">
        <v>13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11"/>
    </row>
    <row r="7" ht="26.25" customHeight="1" spans="1:15">
      <c r="A7" s="4" t="s">
        <v>244</v>
      </c>
      <c r="B7" s="4" t="s">
        <v>247</v>
      </c>
      <c r="C7" s="4" t="s">
        <v>248</v>
      </c>
      <c r="D7" s="4" t="s">
        <v>72</v>
      </c>
      <c r="E7" s="4" t="s">
        <v>73</v>
      </c>
      <c r="F7" s="8">
        <v>6</v>
      </c>
      <c r="G7" s="8">
        <v>7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11"/>
    </row>
    <row r="8" ht="26.25" customHeight="1" spans="1:15">
      <c r="A8" s="6" t="s">
        <v>249</v>
      </c>
      <c r="B8" s="6"/>
      <c r="C8" s="6"/>
      <c r="D8" s="6"/>
      <c r="E8" s="6"/>
      <c r="F8" s="20">
        <v>18</v>
      </c>
      <c r="G8" s="20">
        <v>19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12"/>
    </row>
  </sheetData>
  <mergeCells count="12">
    <mergeCell ref="A2:N2"/>
    <mergeCell ref="G4:I4"/>
    <mergeCell ref="J4:L4"/>
    <mergeCell ref="A8:E8"/>
    <mergeCell ref="A4:A5"/>
    <mergeCell ref="B4:B5"/>
    <mergeCell ref="C4:C5"/>
    <mergeCell ref="D4:D5"/>
    <mergeCell ref="E4:E5"/>
    <mergeCell ref="F4:F5"/>
    <mergeCell ref="M4:M5"/>
    <mergeCell ref="N4:N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showGridLines="0" workbookViewId="0">
      <selection activeCell="H34" sqref="H34"/>
    </sheetView>
  </sheetViews>
  <sheetFormatPr defaultColWidth="9" defaultRowHeight="13.5"/>
  <cols>
    <col min="1" max="3" width="14.5" customWidth="1"/>
    <col min="4" max="4" width="9.75" customWidth="1"/>
    <col min="5" max="5" width="17.875" customWidth="1"/>
    <col min="6" max="7" width="21.375" customWidth="1"/>
    <col min="8" max="8" width="39.375" customWidth="1"/>
    <col min="9" max="12" width="14.375" customWidth="1"/>
    <col min="13" max="13" width="6.375" customWidth="1"/>
    <col min="14" max="14" width="14.25" customWidth="1"/>
  </cols>
  <sheetData>
    <row r="1" ht="18.75" customHeight="1" spans="1:14">
      <c r="A1" s="1" t="s">
        <v>250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251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Height="1" spans="13:13">
      <c r="M3" s="9" t="s">
        <v>1</v>
      </c>
    </row>
    <row r="4" ht="30" customHeight="1" spans="1:14">
      <c r="A4" s="3" t="s">
        <v>239</v>
      </c>
      <c r="B4" s="3" t="s">
        <v>241</v>
      </c>
      <c r="C4" s="3" t="s">
        <v>252</v>
      </c>
      <c r="D4" s="3" t="s">
        <v>6</v>
      </c>
      <c r="E4" s="3" t="s">
        <v>253</v>
      </c>
      <c r="F4" s="3" t="s">
        <v>254</v>
      </c>
      <c r="G4" s="3" t="s">
        <v>255</v>
      </c>
      <c r="H4" s="3" t="s">
        <v>256</v>
      </c>
      <c r="I4" s="3" t="s">
        <v>257</v>
      </c>
      <c r="J4" s="3" t="s">
        <v>258</v>
      </c>
      <c r="K4" s="3" t="s">
        <v>259</v>
      </c>
      <c r="L4" s="3" t="s">
        <v>260</v>
      </c>
      <c r="M4" s="3" t="s">
        <v>261</v>
      </c>
      <c r="N4" s="10"/>
    </row>
    <row r="5" ht="26.25" customHeight="1" spans="1:14">
      <c r="A5" s="13" t="s">
        <v>246</v>
      </c>
      <c r="B5" s="13" t="s">
        <v>226</v>
      </c>
      <c r="C5" s="13" t="s">
        <v>262</v>
      </c>
      <c r="D5" s="14">
        <v>12</v>
      </c>
      <c r="E5" s="13" t="s">
        <v>263</v>
      </c>
      <c r="F5" s="13" t="s">
        <v>264</v>
      </c>
      <c r="G5" s="13" t="s">
        <v>265</v>
      </c>
      <c r="H5" s="13" t="s">
        <v>266</v>
      </c>
      <c r="I5" s="13" t="s">
        <v>267</v>
      </c>
      <c r="J5" s="13" t="s">
        <v>268</v>
      </c>
      <c r="K5" s="13" t="s">
        <v>269</v>
      </c>
      <c r="L5" s="13" t="s">
        <v>270</v>
      </c>
      <c r="M5" s="13" t="s">
        <v>271</v>
      </c>
      <c r="N5" s="18"/>
    </row>
    <row r="6" ht="26.25" customHeight="1" spans="1:14">
      <c r="A6" s="13"/>
      <c r="B6" s="13"/>
      <c r="C6" s="13"/>
      <c r="D6" s="14"/>
      <c r="E6" s="13"/>
      <c r="F6" s="13" t="s">
        <v>272</v>
      </c>
      <c r="G6" s="13" t="s">
        <v>273</v>
      </c>
      <c r="H6" s="13" t="s">
        <v>274</v>
      </c>
      <c r="I6" s="13" t="s">
        <v>275</v>
      </c>
      <c r="J6" s="13"/>
      <c r="K6" s="13" t="s">
        <v>276</v>
      </c>
      <c r="L6" s="13"/>
      <c r="M6" s="13" t="s">
        <v>277</v>
      </c>
      <c r="N6" s="18"/>
    </row>
    <row r="7" ht="26.25" customHeight="1" spans="1:14">
      <c r="A7" s="13"/>
      <c r="B7" s="13"/>
      <c r="C7" s="13"/>
      <c r="D7" s="14"/>
      <c r="E7" s="13"/>
      <c r="F7" s="13"/>
      <c r="G7" s="13" t="s">
        <v>278</v>
      </c>
      <c r="H7" s="13" t="s">
        <v>279</v>
      </c>
      <c r="I7" s="13" t="s">
        <v>275</v>
      </c>
      <c r="J7" s="13"/>
      <c r="K7" s="13" t="s">
        <v>280</v>
      </c>
      <c r="L7" s="13"/>
      <c r="M7" s="13" t="s">
        <v>277</v>
      </c>
      <c r="N7" s="18"/>
    </row>
    <row r="8" ht="26.25" customHeight="1" spans="1:14">
      <c r="A8" s="13"/>
      <c r="B8" s="13"/>
      <c r="C8" s="13"/>
      <c r="D8" s="14"/>
      <c r="E8" s="13"/>
      <c r="F8" s="13" t="s">
        <v>281</v>
      </c>
      <c r="G8" s="13" t="s">
        <v>282</v>
      </c>
      <c r="H8" s="13" t="s">
        <v>283</v>
      </c>
      <c r="I8" s="13" t="s">
        <v>284</v>
      </c>
      <c r="J8" s="13" t="s">
        <v>285</v>
      </c>
      <c r="K8" s="13" t="s">
        <v>286</v>
      </c>
      <c r="L8" s="13" t="s">
        <v>287</v>
      </c>
      <c r="M8" s="13" t="s">
        <v>288</v>
      </c>
      <c r="N8" s="18"/>
    </row>
    <row r="9" ht="26.25" customHeight="1" spans="1:14">
      <c r="A9" s="13"/>
      <c r="B9" s="13"/>
      <c r="C9" s="13"/>
      <c r="D9" s="14"/>
      <c r="E9" s="13"/>
      <c r="F9" s="13"/>
      <c r="G9" s="13"/>
      <c r="H9" s="13" t="s">
        <v>289</v>
      </c>
      <c r="I9" s="13" t="s">
        <v>284</v>
      </c>
      <c r="J9" s="13" t="s">
        <v>285</v>
      </c>
      <c r="K9" s="13" t="s">
        <v>290</v>
      </c>
      <c r="L9" s="13" t="s">
        <v>287</v>
      </c>
      <c r="M9" s="13" t="s">
        <v>288</v>
      </c>
      <c r="N9" s="18"/>
    </row>
    <row r="10" ht="26.25" customHeight="1" spans="1:14">
      <c r="A10" s="13"/>
      <c r="B10" s="13"/>
      <c r="C10" s="13"/>
      <c r="D10" s="14"/>
      <c r="E10" s="13"/>
      <c r="F10" s="13"/>
      <c r="G10" s="13" t="s">
        <v>291</v>
      </c>
      <c r="H10" s="13" t="s">
        <v>292</v>
      </c>
      <c r="I10" s="13" t="s">
        <v>267</v>
      </c>
      <c r="J10" s="13" t="s">
        <v>293</v>
      </c>
      <c r="K10" s="13" t="s">
        <v>294</v>
      </c>
      <c r="L10" s="13" t="s">
        <v>295</v>
      </c>
      <c r="M10" s="13" t="s">
        <v>296</v>
      </c>
      <c r="N10" s="18"/>
    </row>
    <row r="11" ht="26.25" customHeight="1" spans="1:14">
      <c r="A11" s="13"/>
      <c r="B11" s="13"/>
      <c r="C11" s="13"/>
      <c r="D11" s="14"/>
      <c r="E11" s="13"/>
      <c r="F11" s="13"/>
      <c r="G11" s="13" t="s">
        <v>297</v>
      </c>
      <c r="H11" s="13" t="s">
        <v>298</v>
      </c>
      <c r="I11" s="13" t="s">
        <v>267</v>
      </c>
      <c r="J11" s="13" t="s">
        <v>268</v>
      </c>
      <c r="K11" s="13" t="s">
        <v>271</v>
      </c>
      <c r="L11" s="13" t="s">
        <v>299</v>
      </c>
      <c r="M11" s="13" t="s">
        <v>288</v>
      </c>
      <c r="N11" s="18"/>
    </row>
    <row r="12" ht="26.25" customHeight="1" spans="1:14">
      <c r="A12" s="13"/>
      <c r="B12" s="13"/>
      <c r="C12" s="13"/>
      <c r="D12" s="14"/>
      <c r="E12" s="13"/>
      <c r="F12" s="13"/>
      <c r="G12" s="13" t="s">
        <v>300</v>
      </c>
      <c r="H12" s="13" t="s">
        <v>301</v>
      </c>
      <c r="I12" s="13" t="s">
        <v>267</v>
      </c>
      <c r="J12" s="13" t="s">
        <v>268</v>
      </c>
      <c r="K12" s="13" t="s">
        <v>269</v>
      </c>
      <c r="L12" s="13" t="s">
        <v>270</v>
      </c>
      <c r="M12" s="13" t="s">
        <v>296</v>
      </c>
      <c r="N12" s="18"/>
    </row>
    <row r="13" ht="26.25" customHeight="1" spans="1:14">
      <c r="A13" s="13"/>
      <c r="B13" s="13"/>
      <c r="C13" s="13"/>
      <c r="D13" s="14"/>
      <c r="E13" s="13"/>
      <c r="F13" s="13"/>
      <c r="G13" s="13"/>
      <c r="H13" s="13" t="s">
        <v>302</v>
      </c>
      <c r="I13" s="13" t="s">
        <v>267</v>
      </c>
      <c r="J13" s="13" t="s">
        <v>268</v>
      </c>
      <c r="K13" s="13" t="s">
        <v>269</v>
      </c>
      <c r="L13" s="13" t="s">
        <v>270</v>
      </c>
      <c r="M13" s="13" t="s">
        <v>303</v>
      </c>
      <c r="N13" s="18"/>
    </row>
    <row r="14" ht="26.25" customHeight="1" spans="1:14">
      <c r="A14" s="13"/>
      <c r="B14" s="13"/>
      <c r="C14" s="13"/>
      <c r="D14" s="14"/>
      <c r="E14" s="13"/>
      <c r="F14" s="13"/>
      <c r="G14" s="13" t="s">
        <v>291</v>
      </c>
      <c r="H14" s="13" t="s">
        <v>304</v>
      </c>
      <c r="I14" s="13" t="s">
        <v>267</v>
      </c>
      <c r="J14" s="13" t="s">
        <v>268</v>
      </c>
      <c r="K14" s="13" t="s">
        <v>305</v>
      </c>
      <c r="L14" s="13" t="s">
        <v>306</v>
      </c>
      <c r="M14" s="13" t="s">
        <v>303</v>
      </c>
      <c r="N14" s="18"/>
    </row>
    <row r="15" ht="26.25" customHeight="1" spans="1:14">
      <c r="A15" s="13"/>
      <c r="B15" s="13"/>
      <c r="C15" s="13"/>
      <c r="D15" s="14"/>
      <c r="E15" s="13"/>
      <c r="F15" s="13"/>
      <c r="G15" s="13" t="s">
        <v>297</v>
      </c>
      <c r="H15" s="13" t="s">
        <v>307</v>
      </c>
      <c r="I15" s="13" t="s">
        <v>267</v>
      </c>
      <c r="J15" s="13" t="s">
        <v>268</v>
      </c>
      <c r="K15" s="13" t="s">
        <v>269</v>
      </c>
      <c r="L15" s="13" t="s">
        <v>270</v>
      </c>
      <c r="M15" s="13" t="s">
        <v>288</v>
      </c>
      <c r="N15" s="18"/>
    </row>
    <row r="16" ht="26.25" customHeight="1" spans="1:14">
      <c r="A16" s="13" t="s">
        <v>248</v>
      </c>
      <c r="B16" s="13" t="s">
        <v>226</v>
      </c>
      <c r="C16" s="13" t="s">
        <v>262</v>
      </c>
      <c r="D16" s="14">
        <v>6</v>
      </c>
      <c r="E16" s="13" t="s">
        <v>308</v>
      </c>
      <c r="F16" s="13" t="s">
        <v>281</v>
      </c>
      <c r="G16" s="13" t="s">
        <v>282</v>
      </c>
      <c r="H16" s="13" t="s">
        <v>309</v>
      </c>
      <c r="I16" s="13" t="s">
        <v>284</v>
      </c>
      <c r="J16" s="13" t="s">
        <v>285</v>
      </c>
      <c r="K16" s="13" t="s">
        <v>310</v>
      </c>
      <c r="L16" s="13" t="s">
        <v>287</v>
      </c>
      <c r="M16" s="13" t="s">
        <v>288</v>
      </c>
      <c r="N16" s="18"/>
    </row>
    <row r="17" ht="26.25" customHeight="1" spans="1:14">
      <c r="A17" s="13"/>
      <c r="B17" s="13"/>
      <c r="C17" s="13"/>
      <c r="D17" s="14"/>
      <c r="E17" s="13"/>
      <c r="F17" s="13"/>
      <c r="G17" s="13" t="s">
        <v>297</v>
      </c>
      <c r="H17" s="13" t="s">
        <v>311</v>
      </c>
      <c r="I17" s="13" t="s">
        <v>267</v>
      </c>
      <c r="J17" s="13" t="s">
        <v>268</v>
      </c>
      <c r="K17" s="13" t="s">
        <v>312</v>
      </c>
      <c r="L17" s="13" t="s">
        <v>313</v>
      </c>
      <c r="M17" s="13" t="s">
        <v>288</v>
      </c>
      <c r="N17" s="18"/>
    </row>
    <row r="18" ht="26.25" customHeight="1" spans="1:14">
      <c r="A18" s="13"/>
      <c r="B18" s="13"/>
      <c r="C18" s="13"/>
      <c r="D18" s="14"/>
      <c r="E18" s="13"/>
      <c r="F18" s="13"/>
      <c r="G18" s="13"/>
      <c r="H18" s="13" t="s">
        <v>314</v>
      </c>
      <c r="I18" s="13" t="s">
        <v>267</v>
      </c>
      <c r="J18" s="13" t="s">
        <v>268</v>
      </c>
      <c r="K18" s="13" t="s">
        <v>315</v>
      </c>
      <c r="L18" s="13" t="s">
        <v>270</v>
      </c>
      <c r="M18" s="13" t="s">
        <v>288</v>
      </c>
      <c r="N18" s="18"/>
    </row>
    <row r="19" ht="26.25" customHeight="1" spans="1:14">
      <c r="A19" s="13"/>
      <c r="B19" s="13"/>
      <c r="C19" s="13"/>
      <c r="D19" s="14"/>
      <c r="E19" s="13"/>
      <c r="F19" s="13"/>
      <c r="G19" s="13" t="s">
        <v>300</v>
      </c>
      <c r="H19" s="13" t="s">
        <v>316</v>
      </c>
      <c r="I19" s="13" t="s">
        <v>267</v>
      </c>
      <c r="J19" s="13" t="s">
        <v>268</v>
      </c>
      <c r="K19" s="13" t="s">
        <v>315</v>
      </c>
      <c r="L19" s="13" t="s">
        <v>270</v>
      </c>
      <c r="M19" s="13" t="s">
        <v>296</v>
      </c>
      <c r="N19" s="18"/>
    </row>
    <row r="20" ht="26.25" customHeight="1" spans="1:14">
      <c r="A20" s="13"/>
      <c r="B20" s="13"/>
      <c r="C20" s="13"/>
      <c r="D20" s="14"/>
      <c r="E20" s="13"/>
      <c r="F20" s="13"/>
      <c r="G20" s="13"/>
      <c r="H20" s="13" t="s">
        <v>317</v>
      </c>
      <c r="I20" s="13" t="s">
        <v>267</v>
      </c>
      <c r="J20" s="13" t="s">
        <v>268</v>
      </c>
      <c r="K20" s="13" t="s">
        <v>315</v>
      </c>
      <c r="L20" s="13" t="s">
        <v>270</v>
      </c>
      <c r="M20" s="13" t="s">
        <v>303</v>
      </c>
      <c r="N20" s="18"/>
    </row>
    <row r="21" ht="26.25" customHeight="1" spans="1:14">
      <c r="A21" s="13"/>
      <c r="B21" s="13"/>
      <c r="C21" s="13"/>
      <c r="D21" s="14"/>
      <c r="E21" s="13"/>
      <c r="F21" s="13"/>
      <c r="G21" s="13" t="s">
        <v>291</v>
      </c>
      <c r="H21" s="13" t="s">
        <v>318</v>
      </c>
      <c r="I21" s="13" t="s">
        <v>267</v>
      </c>
      <c r="J21" s="13" t="s">
        <v>268</v>
      </c>
      <c r="K21" s="13" t="s">
        <v>271</v>
      </c>
      <c r="L21" s="13" t="s">
        <v>319</v>
      </c>
      <c r="M21" s="13" t="s">
        <v>296</v>
      </c>
      <c r="N21" s="18"/>
    </row>
    <row r="22" ht="26.25" customHeight="1" spans="1:14">
      <c r="A22" s="13"/>
      <c r="B22" s="13"/>
      <c r="C22" s="13"/>
      <c r="D22" s="14"/>
      <c r="E22" s="13"/>
      <c r="F22" s="13"/>
      <c r="G22" s="13"/>
      <c r="H22" s="13" t="s">
        <v>320</v>
      </c>
      <c r="I22" s="13" t="s">
        <v>267</v>
      </c>
      <c r="J22" s="13" t="s">
        <v>268</v>
      </c>
      <c r="K22" s="13" t="s">
        <v>312</v>
      </c>
      <c r="L22" s="13" t="s">
        <v>319</v>
      </c>
      <c r="M22" s="13" t="s">
        <v>303</v>
      </c>
      <c r="N22" s="18"/>
    </row>
    <row r="23" ht="26.25" customHeight="1" spans="1:14">
      <c r="A23" s="13"/>
      <c r="B23" s="13"/>
      <c r="C23" s="13"/>
      <c r="D23" s="14"/>
      <c r="E23" s="13"/>
      <c r="F23" s="13" t="s">
        <v>264</v>
      </c>
      <c r="G23" s="13" t="s">
        <v>265</v>
      </c>
      <c r="H23" s="13" t="s">
        <v>321</v>
      </c>
      <c r="I23" s="13" t="s">
        <v>267</v>
      </c>
      <c r="J23" s="13" t="s">
        <v>268</v>
      </c>
      <c r="K23" s="13" t="s">
        <v>269</v>
      </c>
      <c r="L23" s="13" t="s">
        <v>270</v>
      </c>
      <c r="M23" s="13" t="s">
        <v>271</v>
      </c>
      <c r="N23" s="18"/>
    </row>
    <row r="24" ht="26.25" customHeight="1" spans="1:14">
      <c r="A24" s="13"/>
      <c r="B24" s="13"/>
      <c r="C24" s="13"/>
      <c r="D24" s="14"/>
      <c r="E24" s="13"/>
      <c r="F24" s="13" t="s">
        <v>272</v>
      </c>
      <c r="G24" s="13" t="s">
        <v>273</v>
      </c>
      <c r="H24" s="13" t="s">
        <v>322</v>
      </c>
      <c r="I24" s="13" t="s">
        <v>267</v>
      </c>
      <c r="J24" s="13" t="s">
        <v>268</v>
      </c>
      <c r="K24" s="13" t="s">
        <v>294</v>
      </c>
      <c r="L24" s="13" t="s">
        <v>295</v>
      </c>
      <c r="M24" s="13" t="s">
        <v>271</v>
      </c>
      <c r="N24" s="18"/>
    </row>
    <row r="25" ht="26.25" customHeight="1" spans="1:14">
      <c r="A25" s="13"/>
      <c r="B25" s="13"/>
      <c r="C25" s="13"/>
      <c r="D25" s="14"/>
      <c r="E25" s="13"/>
      <c r="F25" s="13"/>
      <c r="G25" s="13" t="s">
        <v>323</v>
      </c>
      <c r="H25" s="13" t="s">
        <v>324</v>
      </c>
      <c r="I25" s="13" t="s">
        <v>267</v>
      </c>
      <c r="J25" s="13" t="s">
        <v>268</v>
      </c>
      <c r="K25" s="13" t="s">
        <v>315</v>
      </c>
      <c r="L25" s="13" t="s">
        <v>270</v>
      </c>
      <c r="M25" s="13" t="s">
        <v>271</v>
      </c>
      <c r="N25" s="18"/>
    </row>
    <row r="26" ht="26.25" customHeight="1" spans="1:14">
      <c r="A26" s="13"/>
      <c r="B26" s="13"/>
      <c r="C26" s="13"/>
      <c r="D26" s="14"/>
      <c r="E26" s="13"/>
      <c r="F26" s="13" t="s">
        <v>281</v>
      </c>
      <c r="G26" s="13" t="s">
        <v>282</v>
      </c>
      <c r="H26" s="13" t="s">
        <v>325</v>
      </c>
      <c r="I26" s="13" t="s">
        <v>284</v>
      </c>
      <c r="J26" s="13" t="s">
        <v>285</v>
      </c>
      <c r="K26" s="13" t="s">
        <v>326</v>
      </c>
      <c r="L26" s="13" t="s">
        <v>287</v>
      </c>
      <c r="M26" s="13" t="s">
        <v>288</v>
      </c>
      <c r="N26" s="18"/>
    </row>
    <row r="27" ht="26.25" customHeight="1" spans="1:14">
      <c r="A27" s="13"/>
      <c r="B27" s="13"/>
      <c r="C27" s="13"/>
      <c r="D27" s="14"/>
      <c r="E27" s="13"/>
      <c r="F27" s="13" t="s">
        <v>272</v>
      </c>
      <c r="G27" s="13" t="s">
        <v>278</v>
      </c>
      <c r="H27" s="13" t="s">
        <v>327</v>
      </c>
      <c r="I27" s="13" t="s">
        <v>275</v>
      </c>
      <c r="J27" s="13"/>
      <c r="K27" s="13" t="s">
        <v>328</v>
      </c>
      <c r="L27" s="13"/>
      <c r="M27" s="13" t="s">
        <v>271</v>
      </c>
      <c r="N27" s="18"/>
    </row>
    <row r="28" ht="26.25" customHeight="1" spans="1:14">
      <c r="A28" s="15" t="s">
        <v>249</v>
      </c>
      <c r="B28" s="16"/>
      <c r="C28" s="16"/>
      <c r="D28" s="17">
        <v>18</v>
      </c>
      <c r="E28" s="16"/>
      <c r="F28" s="16"/>
      <c r="G28" s="16"/>
      <c r="H28" s="16"/>
      <c r="I28" s="16"/>
      <c r="J28" s="16"/>
      <c r="K28" s="16"/>
      <c r="L28" s="16"/>
      <c r="M28" s="16"/>
      <c r="N28" s="19"/>
    </row>
  </sheetData>
  <mergeCells count="21">
    <mergeCell ref="A1:M1"/>
    <mergeCell ref="A2:M2"/>
    <mergeCell ref="A5:A15"/>
    <mergeCell ref="A16:A27"/>
    <mergeCell ref="B5:B15"/>
    <mergeCell ref="B16:B27"/>
    <mergeCell ref="C5:C15"/>
    <mergeCell ref="C16:C27"/>
    <mergeCell ref="D5:D15"/>
    <mergeCell ref="D16:D27"/>
    <mergeCell ref="E5:E15"/>
    <mergeCell ref="E16:E27"/>
    <mergeCell ref="F6:F7"/>
    <mergeCell ref="F8:F15"/>
    <mergeCell ref="F16:F22"/>
    <mergeCell ref="F24:F25"/>
    <mergeCell ref="G8:G9"/>
    <mergeCell ref="G12:G13"/>
    <mergeCell ref="G17:G18"/>
    <mergeCell ref="G19:G20"/>
    <mergeCell ref="G21:G22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showGridLines="0" tabSelected="1" workbookViewId="0">
      <selection activeCell="D26" sqref="D26"/>
    </sheetView>
  </sheetViews>
  <sheetFormatPr defaultColWidth="9" defaultRowHeight="13.5" outlineLevelRow="7"/>
  <cols>
    <col min="1" max="1" width="28.625" customWidth="1"/>
    <col min="2" max="2" width="42.875" customWidth="1"/>
    <col min="3" max="18" width="28.625" customWidth="1"/>
    <col min="19" max="19" width="14.25" customWidth="1"/>
  </cols>
  <sheetData>
    <row r="1" ht="18.75" customHeight="1" spans="1:19">
      <c r="A1" s="1" t="s">
        <v>329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5" customHeight="1" spans="1:19">
      <c r="A2" s="2" t="s">
        <v>330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Height="1" spans="18:18">
      <c r="R3" s="9" t="s">
        <v>1</v>
      </c>
    </row>
    <row r="4" ht="22.5" customHeight="1" spans="1:19">
      <c r="A4" s="3" t="s">
        <v>55</v>
      </c>
      <c r="B4" s="3" t="s">
        <v>56</v>
      </c>
      <c r="C4" s="3" t="s">
        <v>238</v>
      </c>
      <c r="D4" s="3" t="s">
        <v>239</v>
      </c>
      <c r="E4" s="3" t="s">
        <v>331</v>
      </c>
      <c r="F4" s="3" t="s">
        <v>332</v>
      </c>
      <c r="G4" s="3"/>
      <c r="H4" s="3"/>
      <c r="I4" s="3" t="s">
        <v>333</v>
      </c>
      <c r="J4" s="3"/>
      <c r="K4" s="3"/>
      <c r="L4" s="3"/>
      <c r="M4" s="3"/>
      <c r="N4" s="3"/>
      <c r="O4" s="3"/>
      <c r="P4" s="3"/>
      <c r="Q4" s="3"/>
      <c r="R4" s="3"/>
      <c r="S4" s="10"/>
    </row>
    <row r="5" ht="22.5" customHeight="1" spans="1:19">
      <c r="A5" s="3"/>
      <c r="B5" s="3"/>
      <c r="C5" s="3"/>
      <c r="D5" s="3"/>
      <c r="E5" s="3"/>
      <c r="F5" s="3" t="s">
        <v>334</v>
      </c>
      <c r="G5" s="3" t="s">
        <v>335</v>
      </c>
      <c r="H5" s="3" t="s">
        <v>336</v>
      </c>
      <c r="I5" s="3" t="s">
        <v>57</v>
      </c>
      <c r="J5" s="3" t="s">
        <v>60</v>
      </c>
      <c r="K5" s="3" t="s">
        <v>61</v>
      </c>
      <c r="L5" s="3" t="s">
        <v>62</v>
      </c>
      <c r="M5" s="3" t="s">
        <v>63</v>
      </c>
      <c r="N5" s="3" t="s">
        <v>64</v>
      </c>
      <c r="O5" s="3" t="s">
        <v>65</v>
      </c>
      <c r="P5" s="3" t="s">
        <v>66</v>
      </c>
      <c r="Q5" s="3" t="s">
        <v>67</v>
      </c>
      <c r="R5" s="3" t="s">
        <v>68</v>
      </c>
      <c r="S5" s="10"/>
    </row>
    <row r="6" ht="26.25" customHeight="1" spans="1:19">
      <c r="A6" s="4"/>
      <c r="B6" s="4"/>
      <c r="C6" s="4"/>
      <c r="D6" s="4"/>
      <c r="E6" s="4"/>
      <c r="F6" s="5"/>
      <c r="G6" s="5"/>
      <c r="H6" s="5"/>
      <c r="I6" s="8">
        <v>0</v>
      </c>
      <c r="J6" s="8"/>
      <c r="K6" s="8"/>
      <c r="L6" s="8"/>
      <c r="M6" s="8"/>
      <c r="N6" s="8"/>
      <c r="O6" s="8"/>
      <c r="P6" s="8"/>
      <c r="Q6" s="8"/>
      <c r="R6" s="8"/>
      <c r="S6" s="11"/>
    </row>
    <row r="7" ht="26.25" customHeight="1" spans="1:19">
      <c r="A7" s="6" t="s">
        <v>249</v>
      </c>
      <c r="B7" s="6"/>
      <c r="C7" s="6"/>
      <c r="D7" s="6"/>
      <c r="E7" s="6"/>
      <c r="F7" s="7" t="s">
        <v>337</v>
      </c>
      <c r="G7" s="7"/>
      <c r="H7" s="7" t="s">
        <v>337</v>
      </c>
      <c r="I7" s="7" t="s">
        <v>337</v>
      </c>
      <c r="J7" s="7" t="s">
        <v>337</v>
      </c>
      <c r="K7" s="7" t="s">
        <v>337</v>
      </c>
      <c r="L7" s="7" t="s">
        <v>337</v>
      </c>
      <c r="M7" s="7" t="s">
        <v>337</v>
      </c>
      <c r="N7" s="7" t="s">
        <v>337</v>
      </c>
      <c r="O7" s="7" t="s">
        <v>337</v>
      </c>
      <c r="P7" s="7" t="s">
        <v>337</v>
      </c>
      <c r="Q7" s="7" t="s">
        <v>337</v>
      </c>
      <c r="R7" s="7" t="s">
        <v>337</v>
      </c>
      <c r="S7" s="12"/>
    </row>
    <row r="8" spans="1:1">
      <c r="A8" t="s">
        <v>338</v>
      </c>
    </row>
  </sheetData>
  <mergeCells count="10">
    <mergeCell ref="A1:R1"/>
    <mergeCell ref="A2:R2"/>
    <mergeCell ref="F4:H4"/>
    <mergeCell ref="I4:R4"/>
    <mergeCell ref="A7:E7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topLeftCell="M1" workbookViewId="0">
      <selection activeCell="A1" sqref="$A1:$XFD1048576"/>
    </sheetView>
  </sheetViews>
  <sheetFormatPr defaultColWidth="9" defaultRowHeight="13.5" outlineLevelRow="7"/>
  <cols>
    <col min="1" max="1" width="28.625" customWidth="1"/>
    <col min="2" max="2" width="50" customWidth="1"/>
    <col min="3" max="19" width="28.625" customWidth="1"/>
    <col min="20" max="20" width="7.875" customWidth="1"/>
  </cols>
  <sheetData>
    <row r="1" ht="18.75" customHeight="1" spans="1:2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1" spans="1:20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1"/>
    </row>
    <row r="3" ht="17.25" customHeight="1" spans="19:19">
      <c r="S3" s="9" t="s">
        <v>1</v>
      </c>
    </row>
    <row r="4" ht="22.5" customHeight="1" spans="1:20">
      <c r="A4" s="3" t="s">
        <v>55</v>
      </c>
      <c r="B4" s="3" t="s">
        <v>56</v>
      </c>
      <c r="C4" s="3" t="s">
        <v>57</v>
      </c>
      <c r="D4" s="3" t="s">
        <v>58</v>
      </c>
      <c r="E4" s="3"/>
      <c r="F4" s="3"/>
      <c r="G4" s="3"/>
      <c r="H4" s="3"/>
      <c r="I4" s="3"/>
      <c r="J4" s="3"/>
      <c r="K4" s="3"/>
      <c r="L4" s="3"/>
      <c r="M4" s="3"/>
      <c r="N4" s="3" t="s">
        <v>49</v>
      </c>
      <c r="O4" s="3"/>
      <c r="P4" s="3"/>
      <c r="Q4" s="3"/>
      <c r="R4" s="3"/>
      <c r="S4" s="3"/>
      <c r="T4" s="10"/>
    </row>
    <row r="5" ht="22.5" customHeight="1" spans="1:20">
      <c r="A5" s="3"/>
      <c r="B5" s="3"/>
      <c r="C5" s="3"/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 t="s">
        <v>64</v>
      </c>
      <c r="J5" s="3" t="s">
        <v>65</v>
      </c>
      <c r="K5" s="3" t="s">
        <v>66</v>
      </c>
      <c r="L5" s="3" t="s">
        <v>67</v>
      </c>
      <c r="M5" s="3" t="s">
        <v>68</v>
      </c>
      <c r="N5" s="3" t="s">
        <v>59</v>
      </c>
      <c r="O5" s="3" t="s">
        <v>60</v>
      </c>
      <c r="P5" s="3" t="s">
        <v>61</v>
      </c>
      <c r="Q5" s="3" t="s">
        <v>62</v>
      </c>
      <c r="R5" s="3" t="s">
        <v>63</v>
      </c>
      <c r="S5" s="3" t="s">
        <v>69</v>
      </c>
      <c r="T5" s="10"/>
    </row>
    <row r="6" ht="18.75" customHeight="1" spans="1:20">
      <c r="A6" s="4" t="s">
        <v>70</v>
      </c>
      <c r="B6" s="4" t="s">
        <v>71</v>
      </c>
      <c r="C6" s="20">
        <f>1763800.16/10000</f>
        <v>176.380016</v>
      </c>
      <c r="D6" s="20">
        <f>1763800.16/10000</f>
        <v>176.380016</v>
      </c>
      <c r="E6" s="20">
        <f>1763800.16/10000</f>
        <v>176.380016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20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11"/>
    </row>
    <row r="7" ht="18.75" customHeight="1" spans="1:20">
      <c r="A7" s="30" t="s">
        <v>72</v>
      </c>
      <c r="B7" s="30" t="s">
        <v>73</v>
      </c>
      <c r="C7" s="20">
        <f>1763800.16/10000</f>
        <v>176.380016</v>
      </c>
      <c r="D7" s="20">
        <f>1763800.16/10000</f>
        <v>176.380016</v>
      </c>
      <c r="E7" s="20">
        <f>1763800.16/10000</f>
        <v>176.380016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20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11"/>
    </row>
    <row r="8" ht="18.75" customHeight="1" spans="1:20">
      <c r="A8" s="6" t="s">
        <v>57</v>
      </c>
      <c r="B8" s="6"/>
      <c r="C8" s="20">
        <f>1763800.16/10000</f>
        <v>176.380016</v>
      </c>
      <c r="D8" s="20">
        <f>1763800.16/10000</f>
        <v>176.380016</v>
      </c>
      <c r="E8" s="20">
        <f>1763800.16/10000</f>
        <v>176.380016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12"/>
    </row>
  </sheetData>
  <mergeCells count="8">
    <mergeCell ref="A1:S1"/>
    <mergeCell ref="A2:S2"/>
    <mergeCell ref="D4:M4"/>
    <mergeCell ref="N4:S4"/>
    <mergeCell ref="A8:B8"/>
    <mergeCell ref="A4:A5"/>
    <mergeCell ref="B4:B5"/>
    <mergeCell ref="C4:C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topLeftCell="C1" workbookViewId="0">
      <selection activeCell="A1" sqref="$A1:$XFD1048576"/>
    </sheetView>
  </sheetViews>
  <sheetFormatPr defaultColWidth="9" defaultRowHeight="13.5"/>
  <cols>
    <col min="1" max="1" width="28.625" customWidth="1"/>
    <col min="2" max="2" width="42.875" customWidth="1"/>
    <col min="3" max="8" width="28.625" customWidth="1"/>
    <col min="9" max="9" width="14.25" customWidth="1"/>
  </cols>
  <sheetData>
    <row r="1" ht="18.75" customHeight="1" spans="1:9">
      <c r="A1" s="1" t="s">
        <v>74</v>
      </c>
      <c r="B1" s="1"/>
      <c r="C1" s="1"/>
      <c r="D1" s="1"/>
      <c r="E1" s="1"/>
      <c r="F1" s="1"/>
      <c r="G1" s="1"/>
      <c r="H1" s="1"/>
      <c r="I1" s="1"/>
    </row>
    <row r="2" ht="45" customHeight="1" spans="1:9">
      <c r="A2" s="2" t="s">
        <v>75</v>
      </c>
      <c r="B2" s="2"/>
      <c r="C2" s="2"/>
      <c r="D2" s="2"/>
      <c r="E2" s="2"/>
      <c r="F2" s="2"/>
      <c r="G2" s="2"/>
      <c r="H2" s="2"/>
      <c r="I2" s="2"/>
    </row>
    <row r="3" ht="18" customHeight="1" spans="8:8">
      <c r="H3" s="9" t="s">
        <v>1</v>
      </c>
    </row>
    <row r="4" ht="30" customHeight="1" spans="1:9">
      <c r="A4" s="3" t="s">
        <v>76</v>
      </c>
      <c r="B4" s="3" t="s">
        <v>77</v>
      </c>
      <c r="C4" s="3" t="s">
        <v>57</v>
      </c>
      <c r="D4" s="3" t="s">
        <v>78</v>
      </c>
      <c r="E4" s="3" t="s">
        <v>79</v>
      </c>
      <c r="F4" s="3" t="s">
        <v>80</v>
      </c>
      <c r="G4" s="3" t="s">
        <v>81</v>
      </c>
      <c r="H4" s="3" t="s">
        <v>82</v>
      </c>
      <c r="I4" s="10"/>
    </row>
    <row r="5" ht="26.25" customHeight="1" spans="1:9">
      <c r="A5" s="4" t="s">
        <v>83</v>
      </c>
      <c r="B5" s="4" t="s">
        <v>84</v>
      </c>
      <c r="C5" s="20">
        <f>17927.2/10000</f>
        <v>1.79272</v>
      </c>
      <c r="D5" s="20">
        <f>17927.2/10000</f>
        <v>1.79272</v>
      </c>
      <c r="E5" s="8">
        <v>0</v>
      </c>
      <c r="F5" s="8">
        <v>0</v>
      </c>
      <c r="G5" s="8">
        <v>0</v>
      </c>
      <c r="H5" s="8">
        <v>0</v>
      </c>
      <c r="I5" s="11"/>
    </row>
    <row r="6" ht="26.25" customHeight="1" spans="1:9">
      <c r="A6" s="4" t="s">
        <v>85</v>
      </c>
      <c r="B6" s="27" t="s">
        <v>86</v>
      </c>
      <c r="C6" s="20">
        <f>17927.2/10000</f>
        <v>1.79272</v>
      </c>
      <c r="D6" s="20">
        <f>17927.2/10000</f>
        <v>1.79272</v>
      </c>
      <c r="E6" s="8">
        <v>0</v>
      </c>
      <c r="F6" s="8">
        <v>0</v>
      </c>
      <c r="G6" s="8">
        <v>0</v>
      </c>
      <c r="H6" s="8">
        <v>0</v>
      </c>
      <c r="I6" s="11"/>
    </row>
    <row r="7" ht="26.25" customHeight="1" spans="1:9">
      <c r="A7" s="4" t="s">
        <v>87</v>
      </c>
      <c r="B7" s="28" t="s">
        <v>88</v>
      </c>
      <c r="C7" s="20">
        <f>17927.2/10000</f>
        <v>1.79272</v>
      </c>
      <c r="D7" s="20">
        <f>17927.2/10000</f>
        <v>1.79272</v>
      </c>
      <c r="E7" s="8">
        <v>0</v>
      </c>
      <c r="F7" s="8">
        <v>0</v>
      </c>
      <c r="G7" s="8">
        <v>0</v>
      </c>
      <c r="H7" s="8">
        <v>0</v>
      </c>
      <c r="I7" s="11"/>
    </row>
    <row r="8" ht="26.25" customHeight="1" spans="1:9">
      <c r="A8" s="4" t="s">
        <v>89</v>
      </c>
      <c r="B8" s="4" t="s">
        <v>90</v>
      </c>
      <c r="C8" s="20">
        <f>323320.75/10000</f>
        <v>32.332075</v>
      </c>
      <c r="D8" s="20">
        <f>323320.75/10000</f>
        <v>32.332075</v>
      </c>
      <c r="E8" s="8">
        <v>0</v>
      </c>
      <c r="F8" s="8">
        <v>0</v>
      </c>
      <c r="G8" s="8">
        <v>0</v>
      </c>
      <c r="H8" s="8">
        <v>0</v>
      </c>
      <c r="I8" s="11"/>
    </row>
    <row r="9" ht="26.25" customHeight="1" spans="1:9">
      <c r="A9" s="4" t="s">
        <v>91</v>
      </c>
      <c r="B9" s="27" t="s">
        <v>92</v>
      </c>
      <c r="C9" s="20">
        <f>323320.75/10000</f>
        <v>32.332075</v>
      </c>
      <c r="D9" s="20">
        <f>323320.75/10000</f>
        <v>32.332075</v>
      </c>
      <c r="E9" s="8">
        <v>0</v>
      </c>
      <c r="F9" s="8">
        <v>0</v>
      </c>
      <c r="G9" s="8">
        <v>0</v>
      </c>
      <c r="H9" s="8">
        <v>0</v>
      </c>
      <c r="I9" s="11"/>
    </row>
    <row r="10" ht="26.25" customHeight="1" spans="1:9">
      <c r="A10" s="4" t="s">
        <v>93</v>
      </c>
      <c r="B10" s="28" t="s">
        <v>94</v>
      </c>
      <c r="C10" s="20">
        <f>131436/10000</f>
        <v>13.1436</v>
      </c>
      <c r="D10" s="20">
        <f>131436/10000</f>
        <v>13.1436</v>
      </c>
      <c r="E10" s="8">
        <v>0</v>
      </c>
      <c r="F10" s="8">
        <v>0</v>
      </c>
      <c r="G10" s="8">
        <v>0</v>
      </c>
      <c r="H10" s="8">
        <v>0</v>
      </c>
      <c r="I10" s="11"/>
    </row>
    <row r="11" ht="26.25" customHeight="1" spans="1:9">
      <c r="A11" s="4" t="s">
        <v>95</v>
      </c>
      <c r="B11" s="28" t="s">
        <v>96</v>
      </c>
      <c r="C11" s="20">
        <f>127923.16/10000</f>
        <v>12.792316</v>
      </c>
      <c r="D11" s="20">
        <f>127923.16/10000</f>
        <v>12.792316</v>
      </c>
      <c r="E11" s="8">
        <v>0</v>
      </c>
      <c r="F11" s="8">
        <v>0</v>
      </c>
      <c r="G11" s="8">
        <v>0</v>
      </c>
      <c r="H11" s="8">
        <v>0</v>
      </c>
      <c r="I11" s="11"/>
    </row>
    <row r="12" ht="26.25" customHeight="1" spans="1:9">
      <c r="A12" s="4" t="s">
        <v>97</v>
      </c>
      <c r="B12" s="28" t="s">
        <v>98</v>
      </c>
      <c r="C12" s="20">
        <f>63961.59/10000</f>
        <v>6.396159</v>
      </c>
      <c r="D12" s="20">
        <f>63961.59/10000</f>
        <v>6.396159</v>
      </c>
      <c r="E12" s="8">
        <v>0</v>
      </c>
      <c r="F12" s="8">
        <v>0</v>
      </c>
      <c r="G12" s="8">
        <v>0</v>
      </c>
      <c r="H12" s="8">
        <v>0</v>
      </c>
      <c r="I12" s="11"/>
    </row>
    <row r="13" ht="26.25" customHeight="1" spans="1:9">
      <c r="A13" s="4" t="s">
        <v>99</v>
      </c>
      <c r="B13" s="4" t="s">
        <v>100</v>
      </c>
      <c r="C13" s="20">
        <f>70504.79/10000</f>
        <v>7.050479</v>
      </c>
      <c r="D13" s="20">
        <f>70504.79/10000</f>
        <v>7.050479</v>
      </c>
      <c r="E13" s="8">
        <v>0</v>
      </c>
      <c r="F13" s="8">
        <v>0</v>
      </c>
      <c r="G13" s="8">
        <v>0</v>
      </c>
      <c r="H13" s="8">
        <v>0</v>
      </c>
      <c r="I13" s="11"/>
    </row>
    <row r="14" ht="26.25" customHeight="1" spans="1:9">
      <c r="A14" s="4" t="s">
        <v>101</v>
      </c>
      <c r="B14" s="27" t="s">
        <v>102</v>
      </c>
      <c r="C14" s="20">
        <f>70504.79/10000</f>
        <v>7.050479</v>
      </c>
      <c r="D14" s="20">
        <f>70504.79/10000</f>
        <v>7.050479</v>
      </c>
      <c r="E14" s="8">
        <v>0</v>
      </c>
      <c r="F14" s="8">
        <v>0</v>
      </c>
      <c r="G14" s="8">
        <v>0</v>
      </c>
      <c r="H14" s="8">
        <v>0</v>
      </c>
      <c r="I14" s="11"/>
    </row>
    <row r="15" ht="26.25" customHeight="1" spans="1:9">
      <c r="A15" s="4" t="s">
        <v>103</v>
      </c>
      <c r="B15" s="28" t="s">
        <v>104</v>
      </c>
      <c r="C15" s="20">
        <f>70504.79/10000</f>
        <v>7.050479</v>
      </c>
      <c r="D15" s="20">
        <f>70504.79/10000</f>
        <v>7.050479</v>
      </c>
      <c r="E15" s="8">
        <v>0</v>
      </c>
      <c r="F15" s="8">
        <v>0</v>
      </c>
      <c r="G15" s="8">
        <v>0</v>
      </c>
      <c r="H15" s="8">
        <v>0</v>
      </c>
      <c r="I15" s="11"/>
    </row>
    <row r="16" ht="26.25" customHeight="1" spans="1:9">
      <c r="A16" s="4" t="s">
        <v>105</v>
      </c>
      <c r="B16" s="4" t="s">
        <v>106</v>
      </c>
      <c r="C16" s="20">
        <f>1239239.76/10000</f>
        <v>123.923976</v>
      </c>
      <c r="D16" s="8">
        <f>1059239.76/10000</f>
        <v>105.923976</v>
      </c>
      <c r="E16" s="20">
        <v>18</v>
      </c>
      <c r="F16" s="8">
        <v>0</v>
      </c>
      <c r="G16" s="8">
        <v>0</v>
      </c>
      <c r="H16" s="8">
        <v>0</v>
      </c>
      <c r="I16" s="11"/>
    </row>
    <row r="17" ht="26.25" customHeight="1" spans="1:9">
      <c r="A17" s="4" t="s">
        <v>107</v>
      </c>
      <c r="B17" s="27" t="s">
        <v>108</v>
      </c>
      <c r="C17" s="20">
        <f>1239239.76/10000</f>
        <v>123.923976</v>
      </c>
      <c r="D17" s="8">
        <f>1059239.76/10000</f>
        <v>105.923976</v>
      </c>
      <c r="E17" s="20">
        <v>18</v>
      </c>
      <c r="F17" s="8">
        <v>0</v>
      </c>
      <c r="G17" s="8">
        <v>0</v>
      </c>
      <c r="H17" s="8">
        <v>0</v>
      </c>
      <c r="I17" s="11"/>
    </row>
    <row r="18" ht="26.25" customHeight="1" spans="1:9">
      <c r="A18" s="4" t="s">
        <v>109</v>
      </c>
      <c r="B18" s="28" t="s">
        <v>110</v>
      </c>
      <c r="C18" s="20">
        <f>1239239.76/10000</f>
        <v>123.923976</v>
      </c>
      <c r="D18" s="8">
        <f>1059239.76/10000</f>
        <v>105.923976</v>
      </c>
      <c r="E18" s="20">
        <v>18</v>
      </c>
      <c r="F18" s="8">
        <v>0</v>
      </c>
      <c r="G18" s="8">
        <v>0</v>
      </c>
      <c r="H18" s="8">
        <v>0</v>
      </c>
      <c r="I18" s="11"/>
    </row>
    <row r="19" ht="26.25" customHeight="1" spans="1:9">
      <c r="A19" s="4" t="s">
        <v>111</v>
      </c>
      <c r="B19" s="4" t="s">
        <v>112</v>
      </c>
      <c r="C19" s="20">
        <f t="shared" ref="C19:C21" si="0">112807.66/10000</f>
        <v>11.280766</v>
      </c>
      <c r="D19" s="20">
        <f>112807.66/10000</f>
        <v>11.280766</v>
      </c>
      <c r="E19" s="8">
        <v>0</v>
      </c>
      <c r="F19" s="8">
        <v>0</v>
      </c>
      <c r="G19" s="8">
        <v>0</v>
      </c>
      <c r="H19" s="8">
        <v>0</v>
      </c>
      <c r="I19" s="11"/>
    </row>
    <row r="20" ht="26.25" customHeight="1" spans="1:9">
      <c r="A20" s="4" t="s">
        <v>113</v>
      </c>
      <c r="B20" s="27" t="s">
        <v>114</v>
      </c>
      <c r="C20" s="20">
        <f t="shared" si="0"/>
        <v>11.280766</v>
      </c>
      <c r="D20" s="20">
        <f>112807.66/10000</f>
        <v>11.280766</v>
      </c>
      <c r="E20" s="8">
        <v>0</v>
      </c>
      <c r="F20" s="8">
        <v>0</v>
      </c>
      <c r="G20" s="8">
        <v>0</v>
      </c>
      <c r="H20" s="8">
        <v>0</v>
      </c>
      <c r="I20" s="11"/>
    </row>
    <row r="21" ht="26.25" customHeight="1" spans="1:9">
      <c r="A21" s="4" t="s">
        <v>115</v>
      </c>
      <c r="B21" s="28" t="s">
        <v>116</v>
      </c>
      <c r="C21" s="20">
        <f t="shared" si="0"/>
        <v>11.280766</v>
      </c>
      <c r="D21" s="20">
        <f>112807.66/10000</f>
        <v>11.280766</v>
      </c>
      <c r="E21" s="8">
        <v>0</v>
      </c>
      <c r="F21" s="8">
        <v>0</v>
      </c>
      <c r="G21" s="8">
        <v>0</v>
      </c>
      <c r="H21" s="8">
        <v>0</v>
      </c>
      <c r="I21" s="11"/>
    </row>
    <row r="22" ht="26.25" customHeight="1" spans="1:9">
      <c r="A22" s="6" t="s">
        <v>57</v>
      </c>
      <c r="B22" s="6"/>
      <c r="C22" s="20">
        <f>1763800.16/10000</f>
        <v>176.380016</v>
      </c>
      <c r="D22" s="20">
        <f>1583800.16/10000</f>
        <v>158.380016</v>
      </c>
      <c r="E22" s="20">
        <v>18</v>
      </c>
      <c r="F22" s="20">
        <v>0</v>
      </c>
      <c r="G22" s="20">
        <v>0</v>
      </c>
      <c r="H22" s="20">
        <v>0</v>
      </c>
      <c r="I22" s="29"/>
    </row>
  </sheetData>
  <mergeCells count="3">
    <mergeCell ref="A1:H1"/>
    <mergeCell ref="A2:H2"/>
    <mergeCell ref="A22:B2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workbookViewId="0">
      <selection activeCell="A1" sqref="$A1:$XFD1048576"/>
    </sheetView>
  </sheetViews>
  <sheetFormatPr defaultColWidth="9" defaultRowHeight="13.5" outlineLevelCol="4"/>
  <cols>
    <col min="1" max="1" width="42.875" customWidth="1"/>
    <col min="2" max="2" width="28.625" customWidth="1"/>
    <col min="3" max="3" width="42.875" customWidth="1"/>
    <col min="4" max="4" width="28.625" customWidth="1"/>
    <col min="5" max="5" width="14.25" customWidth="1"/>
  </cols>
  <sheetData>
    <row r="1" ht="18.75" customHeight="1" spans="1:5">
      <c r="A1" s="1" t="s">
        <v>117</v>
      </c>
      <c r="B1" s="1"/>
      <c r="C1" s="1"/>
      <c r="D1" s="1"/>
      <c r="E1" s="1"/>
    </row>
    <row r="2" ht="45" customHeight="1" spans="1:5">
      <c r="A2" s="2" t="s">
        <v>118</v>
      </c>
      <c r="B2" s="2"/>
      <c r="C2" s="2"/>
      <c r="D2" s="2"/>
      <c r="E2" s="2"/>
    </row>
    <row r="3" ht="16.5" customHeight="1" spans="4:4">
      <c r="D3" s="9" t="s">
        <v>1</v>
      </c>
    </row>
    <row r="4" ht="22.5" customHeight="1" spans="1:5">
      <c r="A4" s="3" t="s">
        <v>3</v>
      </c>
      <c r="B4" s="3"/>
      <c r="C4" s="3" t="s">
        <v>4</v>
      </c>
      <c r="D4" s="3"/>
      <c r="E4" s="22"/>
    </row>
    <row r="5" ht="22.5" customHeight="1" spans="1:5">
      <c r="A5" s="3" t="s">
        <v>119</v>
      </c>
      <c r="B5" s="3" t="s">
        <v>6</v>
      </c>
      <c r="C5" s="3" t="s">
        <v>119</v>
      </c>
      <c r="D5" s="3" t="s">
        <v>6</v>
      </c>
      <c r="E5" s="22"/>
    </row>
    <row r="6" ht="18.75" customHeight="1" spans="1:5">
      <c r="A6" s="4" t="s">
        <v>120</v>
      </c>
      <c r="B6" s="8">
        <f>1763800.16/10000</f>
        <v>176.380016</v>
      </c>
      <c r="C6" s="4" t="s">
        <v>121</v>
      </c>
      <c r="D6" s="8">
        <f>1763800.16/10000</f>
        <v>176.380016</v>
      </c>
      <c r="E6" s="11"/>
    </row>
    <row r="7" ht="18.75" customHeight="1" spans="1:5">
      <c r="A7" s="4" t="s">
        <v>122</v>
      </c>
      <c r="B7" s="8">
        <f>1763800.16/10000</f>
        <v>176.380016</v>
      </c>
      <c r="C7" s="4" t="s">
        <v>123</v>
      </c>
      <c r="D7" s="8">
        <f>17927.2/10000</f>
        <v>1.79272</v>
      </c>
      <c r="E7" s="11"/>
    </row>
    <row r="8" ht="18.75" customHeight="1" spans="1:5">
      <c r="A8" s="4" t="s">
        <v>124</v>
      </c>
      <c r="B8" s="8">
        <v>0</v>
      </c>
      <c r="C8" s="4" t="s">
        <v>125</v>
      </c>
      <c r="D8" s="8">
        <v>0</v>
      </c>
      <c r="E8" s="11"/>
    </row>
    <row r="9" ht="18.75" customHeight="1" spans="1:5">
      <c r="A9" s="4" t="s">
        <v>126</v>
      </c>
      <c r="B9" s="8">
        <v>0</v>
      </c>
      <c r="C9" s="4" t="s">
        <v>127</v>
      </c>
      <c r="D9" s="8">
        <v>0</v>
      </c>
      <c r="E9" s="11"/>
    </row>
    <row r="10" ht="18.75" customHeight="1" spans="1:5">
      <c r="A10" s="4" t="s">
        <v>128</v>
      </c>
      <c r="B10" s="8">
        <v>0</v>
      </c>
      <c r="C10" s="4" t="s">
        <v>129</v>
      </c>
      <c r="D10" s="8">
        <v>0</v>
      </c>
      <c r="E10" s="11"/>
    </row>
    <row r="11" ht="18.75" customHeight="1" spans="1:5">
      <c r="A11" s="4" t="s">
        <v>122</v>
      </c>
      <c r="B11" s="8">
        <v>0</v>
      </c>
      <c r="C11" s="4" t="s">
        <v>130</v>
      </c>
      <c r="D11" s="8">
        <v>0</v>
      </c>
      <c r="E11" s="11"/>
    </row>
    <row r="12" ht="18.75" customHeight="1" spans="1:5">
      <c r="A12" s="4" t="s">
        <v>124</v>
      </c>
      <c r="B12" s="8">
        <v>0</v>
      </c>
      <c r="C12" s="4" t="s">
        <v>131</v>
      </c>
      <c r="D12" s="8">
        <v>0</v>
      </c>
      <c r="E12" s="11"/>
    </row>
    <row r="13" ht="18.75" customHeight="1" spans="1:5">
      <c r="A13" s="4" t="s">
        <v>126</v>
      </c>
      <c r="B13" s="8">
        <v>0</v>
      </c>
      <c r="C13" s="4" t="s">
        <v>132</v>
      </c>
      <c r="D13" s="8">
        <v>0</v>
      </c>
      <c r="E13" s="11"/>
    </row>
    <row r="14" ht="18.75" customHeight="1" spans="1:5">
      <c r="A14" s="4"/>
      <c r="B14" s="8"/>
      <c r="C14" s="4" t="s">
        <v>133</v>
      </c>
      <c r="D14" s="8">
        <f>323320.75/10000</f>
        <v>32.332075</v>
      </c>
      <c r="E14" s="11"/>
    </row>
    <row r="15" ht="18.75" customHeight="1" spans="1:5">
      <c r="A15" s="4"/>
      <c r="B15" s="8"/>
      <c r="C15" s="4" t="s">
        <v>134</v>
      </c>
      <c r="D15" s="8">
        <v>0</v>
      </c>
      <c r="E15" s="11"/>
    </row>
    <row r="16" ht="18.75" customHeight="1" spans="1:5">
      <c r="A16" s="4"/>
      <c r="B16" s="8"/>
      <c r="C16" s="4" t="s">
        <v>135</v>
      </c>
      <c r="D16" s="8">
        <f>70504.7/10000</f>
        <v>7.05047</v>
      </c>
      <c r="E16" s="11"/>
    </row>
    <row r="17" ht="18.75" customHeight="1" spans="1:5">
      <c r="A17" s="4"/>
      <c r="B17" s="8"/>
      <c r="C17" s="4" t="s">
        <v>136</v>
      </c>
      <c r="D17" s="8">
        <v>0</v>
      </c>
      <c r="E17" s="11"/>
    </row>
    <row r="18" ht="18.75" customHeight="1" spans="1:5">
      <c r="A18" s="4"/>
      <c r="B18" s="8"/>
      <c r="C18" s="4" t="s">
        <v>137</v>
      </c>
      <c r="D18" s="8">
        <v>0</v>
      </c>
      <c r="E18" s="11"/>
    </row>
    <row r="19" ht="18.75" customHeight="1" spans="1:5">
      <c r="A19" s="4"/>
      <c r="B19" s="8"/>
      <c r="C19" s="4" t="s">
        <v>138</v>
      </c>
      <c r="D19" s="8">
        <f>1239239.76/10000</f>
        <v>123.923976</v>
      </c>
      <c r="E19" s="11"/>
    </row>
    <row r="20" ht="18.75" customHeight="1" spans="1:5">
      <c r="A20" s="4"/>
      <c r="B20" s="8"/>
      <c r="C20" s="4" t="s">
        <v>139</v>
      </c>
      <c r="D20" s="8">
        <v>0</v>
      </c>
      <c r="E20" s="11"/>
    </row>
    <row r="21" ht="18.75" customHeight="1" spans="1:5">
      <c r="A21" s="4"/>
      <c r="B21" s="8"/>
      <c r="C21" s="4" t="s">
        <v>140</v>
      </c>
      <c r="D21" s="8">
        <v>0</v>
      </c>
      <c r="E21" s="11"/>
    </row>
    <row r="22" ht="18.75" customHeight="1" spans="1:5">
      <c r="A22" s="4"/>
      <c r="B22" s="8"/>
      <c r="C22" s="4" t="s">
        <v>141</v>
      </c>
      <c r="D22" s="8">
        <v>0</v>
      </c>
      <c r="E22" s="11"/>
    </row>
    <row r="23" ht="18.75" customHeight="1" spans="1:5">
      <c r="A23" s="4"/>
      <c r="B23" s="8"/>
      <c r="C23" s="4" t="s">
        <v>142</v>
      </c>
      <c r="D23" s="8">
        <v>0</v>
      </c>
      <c r="E23" s="11"/>
    </row>
    <row r="24" ht="18.75" customHeight="1" spans="1:5">
      <c r="A24" s="4"/>
      <c r="B24" s="8"/>
      <c r="C24" s="4" t="s">
        <v>143</v>
      </c>
      <c r="D24" s="8">
        <v>0</v>
      </c>
      <c r="E24" s="11"/>
    </row>
    <row r="25" ht="18.75" customHeight="1" spans="1:5">
      <c r="A25" s="4"/>
      <c r="B25" s="8"/>
      <c r="C25" s="4" t="s">
        <v>144</v>
      </c>
      <c r="D25" s="8">
        <v>0</v>
      </c>
      <c r="E25" s="11"/>
    </row>
    <row r="26" ht="18.75" customHeight="1" spans="1:5">
      <c r="A26" s="4"/>
      <c r="B26" s="8"/>
      <c r="C26" s="4" t="s">
        <v>145</v>
      </c>
      <c r="D26" s="8">
        <f>112807.66/10000</f>
        <v>11.280766</v>
      </c>
      <c r="E26" s="11"/>
    </row>
    <row r="27" ht="18.75" customHeight="1" spans="1:5">
      <c r="A27" s="4"/>
      <c r="B27" s="8"/>
      <c r="C27" s="4" t="s">
        <v>146</v>
      </c>
      <c r="D27" s="8">
        <v>0</v>
      </c>
      <c r="E27" s="11"/>
    </row>
    <row r="28" ht="18.75" customHeight="1" spans="1:5">
      <c r="A28" s="4"/>
      <c r="B28" s="8"/>
      <c r="C28" s="4" t="s">
        <v>147</v>
      </c>
      <c r="D28" s="8">
        <v>0</v>
      </c>
      <c r="E28" s="11"/>
    </row>
    <row r="29" ht="18.75" customHeight="1" spans="1:5">
      <c r="A29" s="4"/>
      <c r="B29" s="8"/>
      <c r="C29" s="4" t="s">
        <v>148</v>
      </c>
      <c r="D29" s="8">
        <v>0</v>
      </c>
      <c r="E29" s="11"/>
    </row>
    <row r="30" ht="18.75" customHeight="1" spans="1:5">
      <c r="A30" s="4"/>
      <c r="B30" s="8"/>
      <c r="C30" s="4" t="s">
        <v>149</v>
      </c>
      <c r="D30" s="8">
        <v>0</v>
      </c>
      <c r="E30" s="11"/>
    </row>
    <row r="31" ht="18.75" customHeight="1" spans="1:5">
      <c r="A31" s="4"/>
      <c r="B31" s="8"/>
      <c r="C31" s="4" t="s">
        <v>150</v>
      </c>
      <c r="D31" s="8">
        <v>0</v>
      </c>
      <c r="E31" s="11"/>
    </row>
    <row r="32" ht="18.75" customHeight="1" spans="1:5">
      <c r="A32" s="4"/>
      <c r="B32" s="8"/>
      <c r="C32" s="4" t="s">
        <v>151</v>
      </c>
      <c r="D32" s="8">
        <v>0</v>
      </c>
      <c r="E32" s="11"/>
    </row>
    <row r="33" ht="18.75" customHeight="1" spans="1:5">
      <c r="A33" s="4"/>
      <c r="B33" s="8"/>
      <c r="C33" s="4" t="s">
        <v>152</v>
      </c>
      <c r="D33" s="8">
        <v>0</v>
      </c>
      <c r="E33" s="11"/>
    </row>
    <row r="34" ht="18.75" customHeight="1" spans="1:5">
      <c r="A34" s="4"/>
      <c r="B34" s="8"/>
      <c r="C34" s="4" t="s">
        <v>153</v>
      </c>
      <c r="D34" s="8">
        <v>0</v>
      </c>
      <c r="E34" s="11"/>
    </row>
    <row r="35" ht="18.75" customHeight="1" spans="1:5">
      <c r="A35" s="4"/>
      <c r="B35" s="8"/>
      <c r="C35" s="4" t="s">
        <v>154</v>
      </c>
      <c r="D35" s="8">
        <v>0</v>
      </c>
      <c r="E35" s="11"/>
    </row>
    <row r="36" ht="18.75" customHeight="1" spans="1:5">
      <c r="A36" s="4"/>
      <c r="B36" s="8"/>
      <c r="C36" s="4" t="s">
        <v>155</v>
      </c>
      <c r="D36" s="8">
        <v>0</v>
      </c>
      <c r="E36" s="11"/>
    </row>
    <row r="37" ht="18.75" customHeight="1" spans="1:5">
      <c r="A37" s="4"/>
      <c r="B37" s="8"/>
      <c r="C37" s="4" t="s">
        <v>156</v>
      </c>
      <c r="D37" s="8">
        <v>0</v>
      </c>
      <c r="E37" s="11"/>
    </row>
    <row r="38" ht="18.75" customHeight="1" spans="1:5">
      <c r="A38" s="4"/>
      <c r="B38" s="8"/>
      <c r="C38" s="4" t="s">
        <v>157</v>
      </c>
      <c r="D38" s="8"/>
      <c r="E38" s="11"/>
    </row>
    <row r="39" ht="18.75" customHeight="1" spans="1:5">
      <c r="A39" s="6" t="s">
        <v>51</v>
      </c>
      <c r="B39" s="20">
        <f>1763800.16/10000</f>
        <v>176.380016</v>
      </c>
      <c r="C39" s="6" t="s">
        <v>52</v>
      </c>
      <c r="D39" s="20">
        <f>1763800.16/10000</f>
        <v>176.380016</v>
      </c>
      <c r="E39" s="12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workbookViewId="0">
      <selection activeCell="G10" sqref="G10"/>
    </sheetView>
  </sheetViews>
  <sheetFormatPr defaultColWidth="9" defaultRowHeight="13.5" outlineLevelCol="7"/>
  <cols>
    <col min="1" max="1" width="28.625" customWidth="1"/>
    <col min="2" max="2" width="42.875" customWidth="1"/>
    <col min="3" max="7" width="28.625" customWidth="1"/>
    <col min="8" max="8" width="2.625" customWidth="1"/>
  </cols>
  <sheetData>
    <row r="1" ht="18.75" customHeight="1" spans="1:8">
      <c r="A1" s="1" t="s">
        <v>158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159</v>
      </c>
      <c r="B2" s="2"/>
      <c r="C2" s="2"/>
      <c r="D2" s="2"/>
      <c r="E2" s="2"/>
      <c r="F2" s="2"/>
      <c r="G2" s="2"/>
      <c r="H2" s="2"/>
    </row>
    <row r="3" ht="17.25" customHeight="1" spans="7:7">
      <c r="G3" s="9" t="s">
        <v>1</v>
      </c>
    </row>
    <row r="4" ht="22.5" customHeight="1" spans="1:8">
      <c r="A4" s="3" t="s">
        <v>76</v>
      </c>
      <c r="B4" s="3" t="s">
        <v>77</v>
      </c>
      <c r="C4" s="3" t="s">
        <v>57</v>
      </c>
      <c r="D4" s="3" t="s">
        <v>78</v>
      </c>
      <c r="E4" s="3"/>
      <c r="F4" s="3"/>
      <c r="G4" s="3" t="s">
        <v>79</v>
      </c>
      <c r="H4" s="10"/>
    </row>
    <row r="5" ht="22.5" customHeight="1" spans="1:8">
      <c r="A5" s="3"/>
      <c r="B5" s="3"/>
      <c r="C5" s="3"/>
      <c r="D5" s="3" t="s">
        <v>59</v>
      </c>
      <c r="E5" s="3" t="s">
        <v>160</v>
      </c>
      <c r="F5" s="3" t="s">
        <v>161</v>
      </c>
      <c r="G5" s="3"/>
      <c r="H5" s="10"/>
    </row>
    <row r="6" ht="26.25" customHeight="1" spans="1:8">
      <c r="A6" s="4" t="s">
        <v>83</v>
      </c>
      <c r="B6" s="4" t="s">
        <v>84</v>
      </c>
      <c r="C6" s="20">
        <f t="shared" ref="C6:F6" si="0">17927.2/10000</f>
        <v>1.79272</v>
      </c>
      <c r="D6" s="20">
        <f t="shared" si="0"/>
        <v>1.79272</v>
      </c>
      <c r="E6" s="8">
        <v>0</v>
      </c>
      <c r="F6" s="20">
        <f t="shared" si="0"/>
        <v>1.79272</v>
      </c>
      <c r="G6" s="8">
        <v>0</v>
      </c>
      <c r="H6" s="11"/>
    </row>
    <row r="7" ht="26.25" customHeight="1" spans="1:8">
      <c r="A7" s="4" t="s">
        <v>85</v>
      </c>
      <c r="B7" s="27" t="s">
        <v>86</v>
      </c>
      <c r="C7" s="20">
        <f t="shared" ref="C7:F7" si="1">17927.2/10000</f>
        <v>1.79272</v>
      </c>
      <c r="D7" s="20">
        <f t="shared" si="1"/>
        <v>1.79272</v>
      </c>
      <c r="E7" s="8">
        <v>0</v>
      </c>
      <c r="F7" s="20">
        <f t="shared" si="1"/>
        <v>1.79272</v>
      </c>
      <c r="G7" s="8">
        <v>0</v>
      </c>
      <c r="H7" s="11"/>
    </row>
    <row r="8" ht="26.25" customHeight="1" spans="1:8">
      <c r="A8" s="4" t="s">
        <v>87</v>
      </c>
      <c r="B8" s="28" t="s">
        <v>88</v>
      </c>
      <c r="C8" s="20">
        <f t="shared" ref="C8:F8" si="2">17927.2/10000</f>
        <v>1.79272</v>
      </c>
      <c r="D8" s="20">
        <f t="shared" si="2"/>
        <v>1.79272</v>
      </c>
      <c r="E8" s="8">
        <v>0</v>
      </c>
      <c r="F8" s="20">
        <f t="shared" si="2"/>
        <v>1.79272</v>
      </c>
      <c r="G8" s="8">
        <v>0</v>
      </c>
      <c r="H8" s="11"/>
    </row>
    <row r="9" ht="26.25" customHeight="1" spans="1:8">
      <c r="A9" s="4" t="s">
        <v>89</v>
      </c>
      <c r="B9" s="4" t="s">
        <v>90</v>
      </c>
      <c r="C9" s="20">
        <f>323320.75/10000</f>
        <v>32.332075</v>
      </c>
      <c r="D9" s="20">
        <f>323320.75/10000</f>
        <v>32.332075</v>
      </c>
      <c r="E9" s="20">
        <f>323320.75/10000</f>
        <v>32.332075</v>
      </c>
      <c r="F9" s="8">
        <v>0</v>
      </c>
      <c r="G9" s="8">
        <v>0</v>
      </c>
      <c r="H9" s="11"/>
    </row>
    <row r="10" ht="26.25" customHeight="1" spans="1:8">
      <c r="A10" s="4" t="s">
        <v>91</v>
      </c>
      <c r="B10" s="27" t="s">
        <v>92</v>
      </c>
      <c r="C10" s="20">
        <f>323320.75/10000</f>
        <v>32.332075</v>
      </c>
      <c r="D10" s="20">
        <f>323320.75/10000</f>
        <v>32.332075</v>
      </c>
      <c r="E10" s="20">
        <f>323320.75/10000</f>
        <v>32.332075</v>
      </c>
      <c r="F10" s="8">
        <v>0</v>
      </c>
      <c r="G10" s="8">
        <v>0</v>
      </c>
      <c r="H10" s="11"/>
    </row>
    <row r="11" ht="26.25" customHeight="1" spans="1:8">
      <c r="A11" s="4" t="s">
        <v>93</v>
      </c>
      <c r="B11" s="28" t="s">
        <v>94</v>
      </c>
      <c r="C11" s="20">
        <f>131436/10000</f>
        <v>13.1436</v>
      </c>
      <c r="D11" s="20">
        <f>131436/10000</f>
        <v>13.1436</v>
      </c>
      <c r="E11" s="20">
        <f>131436/10000</f>
        <v>13.1436</v>
      </c>
      <c r="F11" s="8">
        <v>0</v>
      </c>
      <c r="G11" s="8">
        <v>0</v>
      </c>
      <c r="H11" s="11"/>
    </row>
    <row r="12" ht="26.25" customHeight="1" spans="1:8">
      <c r="A12" s="4" t="s">
        <v>95</v>
      </c>
      <c r="B12" s="28" t="s">
        <v>96</v>
      </c>
      <c r="C12" s="20">
        <f>127923.16/10000</f>
        <v>12.792316</v>
      </c>
      <c r="D12" s="20">
        <f>127923.16/10000</f>
        <v>12.792316</v>
      </c>
      <c r="E12" s="20">
        <f>127923.16/10000</f>
        <v>12.792316</v>
      </c>
      <c r="F12" s="8">
        <v>0</v>
      </c>
      <c r="G12" s="8">
        <v>0</v>
      </c>
      <c r="H12" s="11"/>
    </row>
    <row r="13" ht="26.25" customHeight="1" spans="1:8">
      <c r="A13" s="4" t="s">
        <v>97</v>
      </c>
      <c r="B13" s="28" t="s">
        <v>98</v>
      </c>
      <c r="C13" s="20">
        <f>63961.59/10000</f>
        <v>6.396159</v>
      </c>
      <c r="D13" s="20">
        <f>63961.59/10000</f>
        <v>6.396159</v>
      </c>
      <c r="E13" s="20">
        <f>63961.59/10000</f>
        <v>6.396159</v>
      </c>
      <c r="F13" s="8">
        <v>0</v>
      </c>
      <c r="G13" s="8">
        <v>0</v>
      </c>
      <c r="H13" s="11"/>
    </row>
    <row r="14" ht="26.25" customHeight="1" spans="1:8">
      <c r="A14" s="4" t="s">
        <v>99</v>
      </c>
      <c r="B14" s="4" t="s">
        <v>100</v>
      </c>
      <c r="C14" s="20">
        <f>70504.79/10000</f>
        <v>7.050479</v>
      </c>
      <c r="D14" s="20">
        <f>70504.79/10000</f>
        <v>7.050479</v>
      </c>
      <c r="E14" s="20">
        <f>70504.79/10000</f>
        <v>7.050479</v>
      </c>
      <c r="F14" s="8">
        <v>0</v>
      </c>
      <c r="G14" s="8">
        <v>0</v>
      </c>
      <c r="H14" s="11"/>
    </row>
    <row r="15" ht="26.25" customHeight="1" spans="1:8">
      <c r="A15" s="4" t="s">
        <v>101</v>
      </c>
      <c r="B15" s="27" t="s">
        <v>102</v>
      </c>
      <c r="C15" s="20">
        <f>70504.79/10000</f>
        <v>7.050479</v>
      </c>
      <c r="D15" s="20">
        <f>70504.79/10000</f>
        <v>7.050479</v>
      </c>
      <c r="E15" s="20">
        <f>70504.79/10000</f>
        <v>7.050479</v>
      </c>
      <c r="F15" s="8">
        <v>0</v>
      </c>
      <c r="G15" s="8">
        <v>0</v>
      </c>
      <c r="H15" s="11"/>
    </row>
    <row r="16" ht="26.25" customHeight="1" spans="1:8">
      <c r="A16" s="4" t="s">
        <v>103</v>
      </c>
      <c r="B16" s="28" t="s">
        <v>104</v>
      </c>
      <c r="C16" s="20">
        <f>70504.79/10000</f>
        <v>7.050479</v>
      </c>
      <c r="D16" s="20">
        <f>70504.79/10000</f>
        <v>7.050479</v>
      </c>
      <c r="E16" s="20">
        <f>70504.79/10000</f>
        <v>7.050479</v>
      </c>
      <c r="F16" s="8">
        <v>0</v>
      </c>
      <c r="G16" s="8">
        <v>0</v>
      </c>
      <c r="H16" s="11"/>
    </row>
    <row r="17" ht="26.25" customHeight="1" spans="1:8">
      <c r="A17" s="4" t="s">
        <v>105</v>
      </c>
      <c r="B17" s="4" t="s">
        <v>106</v>
      </c>
      <c r="C17" s="20">
        <f>1239239.76/10000</f>
        <v>123.923976</v>
      </c>
      <c r="D17" s="8">
        <f>1059239.76/10000</f>
        <v>105.923976</v>
      </c>
      <c r="E17" s="8">
        <f>928471/100003</f>
        <v>9.28443146705599</v>
      </c>
      <c r="F17" s="8">
        <f>130768.73/10000</f>
        <v>13.076873</v>
      </c>
      <c r="G17" s="8">
        <v>18</v>
      </c>
      <c r="H17" s="11"/>
    </row>
    <row r="18" ht="26.25" customHeight="1" spans="1:8">
      <c r="A18" s="4" t="s">
        <v>107</v>
      </c>
      <c r="B18" s="27" t="s">
        <v>108</v>
      </c>
      <c r="C18" s="20">
        <f>1239239.76/10000</f>
        <v>123.923976</v>
      </c>
      <c r="D18" s="8">
        <f>1059239.76/10000</f>
        <v>105.923976</v>
      </c>
      <c r="E18" s="8">
        <f>928471/100003</f>
        <v>9.28443146705599</v>
      </c>
      <c r="F18" s="8">
        <f>130768.73/10000</f>
        <v>13.076873</v>
      </c>
      <c r="G18" s="8">
        <v>18</v>
      </c>
      <c r="H18" s="11"/>
    </row>
    <row r="19" ht="26.25" customHeight="1" spans="1:8">
      <c r="A19" s="4" t="s">
        <v>109</v>
      </c>
      <c r="B19" s="28" t="s">
        <v>110</v>
      </c>
      <c r="C19" s="20">
        <f>1239239.76/10000</f>
        <v>123.923976</v>
      </c>
      <c r="D19" s="8">
        <f>1059239.76/10000</f>
        <v>105.923976</v>
      </c>
      <c r="E19" s="8">
        <f>928471/100003</f>
        <v>9.28443146705599</v>
      </c>
      <c r="F19" s="8">
        <f>130768.73/10000</f>
        <v>13.076873</v>
      </c>
      <c r="G19" s="8">
        <v>18</v>
      </c>
      <c r="H19" s="11"/>
    </row>
    <row r="20" ht="26.25" customHeight="1" spans="1:8">
      <c r="A20" s="4" t="s">
        <v>111</v>
      </c>
      <c r="B20" s="4" t="s">
        <v>112</v>
      </c>
      <c r="C20" s="20">
        <f>112807.66/10000</f>
        <v>11.280766</v>
      </c>
      <c r="D20" s="20">
        <f>112807.66/10000</f>
        <v>11.280766</v>
      </c>
      <c r="E20" s="20">
        <f>112807.66/10000</f>
        <v>11.280766</v>
      </c>
      <c r="F20" s="8">
        <v>0</v>
      </c>
      <c r="G20" s="8">
        <v>0</v>
      </c>
      <c r="H20" s="11"/>
    </row>
    <row r="21" ht="26.25" customHeight="1" spans="1:8">
      <c r="A21" s="4" t="s">
        <v>113</v>
      </c>
      <c r="B21" s="27" t="s">
        <v>114</v>
      </c>
      <c r="C21" s="20">
        <f>112807.66/10000</f>
        <v>11.280766</v>
      </c>
      <c r="D21" s="20">
        <f>112807.66/10000</f>
        <v>11.280766</v>
      </c>
      <c r="E21" s="20">
        <f>112807.66/10000</f>
        <v>11.280766</v>
      </c>
      <c r="F21" s="8">
        <v>0</v>
      </c>
      <c r="G21" s="8">
        <v>0</v>
      </c>
      <c r="H21" s="11"/>
    </row>
    <row r="22" ht="26.25" customHeight="1" spans="1:8">
      <c r="A22" s="4" t="s">
        <v>115</v>
      </c>
      <c r="B22" s="28" t="s">
        <v>116</v>
      </c>
      <c r="C22" s="20">
        <f>112807.66/10000</f>
        <v>11.280766</v>
      </c>
      <c r="D22" s="20">
        <f>112807.66/10000</f>
        <v>11.280766</v>
      </c>
      <c r="E22" s="20">
        <f>112807.66/10000</f>
        <v>11.280766</v>
      </c>
      <c r="F22" s="8">
        <v>0</v>
      </c>
      <c r="G22" s="8">
        <v>0</v>
      </c>
      <c r="H22" s="11"/>
    </row>
    <row r="23" ht="26.25" customHeight="1" spans="1:8">
      <c r="A23" s="6" t="s">
        <v>162</v>
      </c>
      <c r="B23" s="6"/>
      <c r="C23" s="20">
        <f>1763800.16/10000</f>
        <v>176.380016</v>
      </c>
      <c r="D23" s="20">
        <f>1583800.16/10000</f>
        <v>158.380016</v>
      </c>
      <c r="E23" s="20">
        <f>1435104.23/10000</f>
        <v>143.510423</v>
      </c>
      <c r="F23" s="20">
        <f>148695.93/10000</f>
        <v>14.869593</v>
      </c>
      <c r="G23" s="20">
        <v>18</v>
      </c>
      <c r="H23" s="12"/>
    </row>
  </sheetData>
  <mergeCells count="8">
    <mergeCell ref="A1:G1"/>
    <mergeCell ref="A2:G2"/>
    <mergeCell ref="D4:F4"/>
    <mergeCell ref="A23:B23"/>
    <mergeCell ref="A4:A5"/>
    <mergeCell ref="B4:B5"/>
    <mergeCell ref="C4:C5"/>
    <mergeCell ref="G4:G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topLeftCell="A13" workbookViewId="0">
      <selection activeCell="E3" sqref="E3"/>
    </sheetView>
  </sheetViews>
  <sheetFormatPr defaultColWidth="9" defaultRowHeight="13.5" outlineLevelCol="5"/>
  <cols>
    <col min="1" max="1" width="28.625" customWidth="1"/>
    <col min="2" max="2" width="42.875" customWidth="1"/>
    <col min="3" max="5" width="28.625" customWidth="1"/>
    <col min="6" max="6" width="4.875" customWidth="1"/>
  </cols>
  <sheetData>
    <row r="1" ht="18.75" customHeight="1" spans="1:6">
      <c r="A1" s="1" t="s">
        <v>163</v>
      </c>
      <c r="B1" s="1"/>
      <c r="C1" s="1"/>
      <c r="D1" s="1"/>
      <c r="E1" s="1"/>
      <c r="F1" s="1"/>
    </row>
    <row r="2" ht="45" customHeight="1" spans="1:6">
      <c r="A2" s="2" t="s">
        <v>164</v>
      </c>
      <c r="B2" s="2"/>
      <c r="C2" s="2"/>
      <c r="D2" s="2"/>
      <c r="E2" s="2"/>
      <c r="F2" s="2"/>
    </row>
    <row r="3" ht="18" customHeight="1" spans="5:5">
      <c r="E3" s="9" t="s">
        <v>1</v>
      </c>
    </row>
    <row r="4" ht="22.5" customHeight="1" spans="1:6">
      <c r="A4" s="3" t="s">
        <v>165</v>
      </c>
      <c r="B4" s="3"/>
      <c r="C4" s="3" t="s">
        <v>166</v>
      </c>
      <c r="D4" s="3"/>
      <c r="E4" s="3"/>
      <c r="F4" s="10"/>
    </row>
    <row r="5" ht="22.5" customHeight="1" spans="1:6">
      <c r="A5" s="3" t="s">
        <v>76</v>
      </c>
      <c r="B5" s="3" t="s">
        <v>77</v>
      </c>
      <c r="C5" s="3" t="s">
        <v>57</v>
      </c>
      <c r="D5" s="3" t="s">
        <v>160</v>
      </c>
      <c r="E5" s="3" t="s">
        <v>161</v>
      </c>
      <c r="F5" s="10"/>
    </row>
    <row r="6" ht="26.25" customHeight="1" spans="1:6">
      <c r="A6" s="4" t="s">
        <v>167</v>
      </c>
      <c r="B6" s="4" t="s">
        <v>168</v>
      </c>
      <c r="C6" s="8">
        <f>1303068.23/10000</f>
        <v>130.306823</v>
      </c>
      <c r="D6" s="8">
        <f>1303068.23/10000</f>
        <v>130.306823</v>
      </c>
      <c r="E6" s="8">
        <v>0</v>
      </c>
      <c r="F6" s="11"/>
    </row>
    <row r="7" ht="26.25" customHeight="1" spans="1:6">
      <c r="A7" s="4" t="s">
        <v>169</v>
      </c>
      <c r="B7" s="27" t="s">
        <v>170</v>
      </c>
      <c r="C7" s="8">
        <f>349032/10000</f>
        <v>34.9032</v>
      </c>
      <c r="D7" s="8">
        <f>349032/10000</f>
        <v>34.9032</v>
      </c>
      <c r="E7" s="8">
        <v>0</v>
      </c>
      <c r="F7" s="11"/>
    </row>
    <row r="8" ht="26.25" customHeight="1" spans="1:6">
      <c r="A8" s="4" t="s">
        <v>171</v>
      </c>
      <c r="B8" s="27" t="s">
        <v>172</v>
      </c>
      <c r="C8" s="8">
        <f>313516.5/10000</f>
        <v>31.35165</v>
      </c>
      <c r="D8" s="8">
        <f>313516.5/10000</f>
        <v>31.35165</v>
      </c>
      <c r="E8" s="8">
        <v>0</v>
      </c>
      <c r="F8" s="11"/>
    </row>
    <row r="9" ht="26.25" customHeight="1" spans="1:6">
      <c r="A9" s="4" t="s">
        <v>173</v>
      </c>
      <c r="B9" s="27" t="s">
        <v>174</v>
      </c>
      <c r="C9" s="8">
        <f>96266/10000</f>
        <v>9.6266</v>
      </c>
      <c r="D9" s="8">
        <f>96266/10000</f>
        <v>9.6266</v>
      </c>
      <c r="E9" s="8">
        <v>0</v>
      </c>
      <c r="F9" s="11"/>
    </row>
    <row r="10" ht="26.25" customHeight="1" spans="1:6">
      <c r="A10" s="4" t="s">
        <v>175</v>
      </c>
      <c r="B10" s="27" t="s">
        <v>176</v>
      </c>
      <c r="C10" s="8">
        <f>165186/10000</f>
        <v>16.5186</v>
      </c>
      <c r="D10" s="8">
        <f>165186/10000</f>
        <v>16.5186</v>
      </c>
      <c r="E10" s="8">
        <v>0</v>
      </c>
      <c r="F10" s="11"/>
    </row>
    <row r="11" ht="26.25" customHeight="1" spans="1:6">
      <c r="A11" s="4" t="s">
        <v>177</v>
      </c>
      <c r="B11" s="27" t="s">
        <v>178</v>
      </c>
      <c r="C11" s="8">
        <f>127923.16/10000</f>
        <v>12.792316</v>
      </c>
      <c r="D11" s="8">
        <f>127923.16/10000</f>
        <v>12.792316</v>
      </c>
      <c r="E11" s="8">
        <v>0</v>
      </c>
      <c r="F11" s="11"/>
    </row>
    <row r="12" ht="26.25" customHeight="1" spans="1:6">
      <c r="A12" s="4" t="s">
        <v>179</v>
      </c>
      <c r="B12" s="27" t="s">
        <v>180</v>
      </c>
      <c r="C12" s="8">
        <f>63961.59/10000</f>
        <v>6.396159</v>
      </c>
      <c r="D12" s="8">
        <f>63961.59/10000</f>
        <v>6.396159</v>
      </c>
      <c r="E12" s="8">
        <v>0</v>
      </c>
      <c r="F12" s="11"/>
    </row>
    <row r="13" ht="26.25" customHeight="1" spans="1:6">
      <c r="A13" s="4" t="s">
        <v>181</v>
      </c>
      <c r="B13" s="27" t="s">
        <v>182</v>
      </c>
      <c r="C13" s="8">
        <f>70504.79/10000</f>
        <v>7.050479</v>
      </c>
      <c r="D13" s="8">
        <f>70504.79/10000</f>
        <v>7.050479</v>
      </c>
      <c r="E13" s="8">
        <v>0</v>
      </c>
      <c r="F13" s="11"/>
    </row>
    <row r="14" ht="26.25" customHeight="1" spans="1:6">
      <c r="A14" s="4" t="s">
        <v>183</v>
      </c>
      <c r="B14" s="27" t="s">
        <v>184</v>
      </c>
      <c r="C14" s="8">
        <f>3870.53/10000</f>
        <v>0.387053</v>
      </c>
      <c r="D14" s="8">
        <f>3870.53/10000</f>
        <v>0.387053</v>
      </c>
      <c r="E14" s="8">
        <v>0</v>
      </c>
      <c r="F14" s="11"/>
    </row>
    <row r="15" ht="26.25" customHeight="1" spans="1:6">
      <c r="A15" s="4" t="s">
        <v>185</v>
      </c>
      <c r="B15" s="27" t="s">
        <v>116</v>
      </c>
      <c r="C15" s="8">
        <f>112807.66/10000</f>
        <v>11.280766</v>
      </c>
      <c r="D15" s="8">
        <f>112807.66/10000</f>
        <v>11.280766</v>
      </c>
      <c r="E15" s="8">
        <v>0</v>
      </c>
      <c r="F15" s="11"/>
    </row>
    <row r="16" ht="26.25" customHeight="1" spans="1:6">
      <c r="A16" s="4" t="s">
        <v>186</v>
      </c>
      <c r="B16" s="4" t="s">
        <v>187</v>
      </c>
      <c r="C16" s="8">
        <f>148695.93/10000</f>
        <v>14.869593</v>
      </c>
      <c r="D16" s="8">
        <v>0</v>
      </c>
      <c r="E16" s="8">
        <f>148695.93/10000</f>
        <v>14.869593</v>
      </c>
      <c r="F16" s="11"/>
    </row>
    <row r="17" ht="26.25" customHeight="1" spans="1:6">
      <c r="A17" s="4" t="s">
        <v>188</v>
      </c>
      <c r="B17" s="27" t="s">
        <v>189</v>
      </c>
      <c r="C17" s="8">
        <v>1</v>
      </c>
      <c r="D17" s="8">
        <v>0</v>
      </c>
      <c r="E17" s="8">
        <v>1</v>
      </c>
      <c r="F17" s="11"/>
    </row>
    <row r="18" ht="26.25" customHeight="1" spans="1:6">
      <c r="A18" s="4" t="s">
        <v>190</v>
      </c>
      <c r="B18" s="27" t="s">
        <v>191</v>
      </c>
      <c r="C18" s="8">
        <f>5940.73/10000</f>
        <v>0.594073</v>
      </c>
      <c r="D18" s="8">
        <v>0</v>
      </c>
      <c r="E18" s="8">
        <f>5940.73/10000</f>
        <v>0.594073</v>
      </c>
      <c r="F18" s="11"/>
    </row>
    <row r="19" ht="26.25" customHeight="1" spans="1:6">
      <c r="A19" s="4" t="s">
        <v>192</v>
      </c>
      <c r="B19" s="27" t="s">
        <v>193</v>
      </c>
      <c r="C19" s="8">
        <v>0.3</v>
      </c>
      <c r="D19" s="8">
        <v>0</v>
      </c>
      <c r="E19" s="8">
        <v>0.3</v>
      </c>
      <c r="F19" s="11"/>
    </row>
    <row r="20" ht="26.25" customHeight="1" spans="1:6">
      <c r="A20" s="4" t="s">
        <v>194</v>
      </c>
      <c r="B20" s="27" t="s">
        <v>195</v>
      </c>
      <c r="C20" s="8">
        <v>2.2409</v>
      </c>
      <c r="D20" s="8">
        <v>0</v>
      </c>
      <c r="E20" s="8">
        <v>2.2409</v>
      </c>
      <c r="F20" s="11"/>
    </row>
    <row r="21" ht="26.25" customHeight="1" spans="1:6">
      <c r="A21" s="4" t="s">
        <v>196</v>
      </c>
      <c r="B21" s="27" t="s">
        <v>197</v>
      </c>
      <c r="C21" s="8">
        <v>0.45</v>
      </c>
      <c r="D21" s="8">
        <v>0</v>
      </c>
      <c r="E21" s="8">
        <v>0.45</v>
      </c>
      <c r="F21" s="11"/>
    </row>
    <row r="22" ht="26.25" customHeight="1" spans="1:6">
      <c r="A22" s="4" t="s">
        <v>198</v>
      </c>
      <c r="B22" s="27" t="s">
        <v>199</v>
      </c>
      <c r="C22" s="8">
        <v>2.7</v>
      </c>
      <c r="D22" s="8">
        <v>0</v>
      </c>
      <c r="E22" s="8">
        <v>2.7</v>
      </c>
      <c r="F22" s="11"/>
    </row>
    <row r="23" ht="26.25" customHeight="1" spans="1:6">
      <c r="A23" s="4" t="s">
        <v>200</v>
      </c>
      <c r="B23" s="27" t="s">
        <v>201</v>
      </c>
      <c r="C23" s="8">
        <v>1.79272</v>
      </c>
      <c r="D23" s="8">
        <v>0</v>
      </c>
      <c r="E23" s="8">
        <v>1.79272</v>
      </c>
      <c r="F23" s="11"/>
    </row>
    <row r="24" ht="26.25" customHeight="1" spans="1:6">
      <c r="A24" s="4" t="s">
        <v>202</v>
      </c>
      <c r="B24" s="27" t="s">
        <v>203</v>
      </c>
      <c r="C24" s="8">
        <v>2.3609</v>
      </c>
      <c r="D24" s="8">
        <v>0</v>
      </c>
      <c r="E24" s="8">
        <v>2.3609</v>
      </c>
      <c r="F24" s="11"/>
    </row>
    <row r="25" ht="26.25" customHeight="1" spans="1:6">
      <c r="A25" s="4" t="s">
        <v>204</v>
      </c>
      <c r="B25" s="27" t="s">
        <v>205</v>
      </c>
      <c r="C25" s="8">
        <v>2.88</v>
      </c>
      <c r="D25" s="8">
        <v>0</v>
      </c>
      <c r="E25" s="8">
        <v>2.88</v>
      </c>
      <c r="F25" s="11"/>
    </row>
    <row r="26" ht="26.25" customHeight="1" spans="1:6">
      <c r="A26" s="4" t="s">
        <v>206</v>
      </c>
      <c r="B26" s="27" t="s">
        <v>207</v>
      </c>
      <c r="C26" s="8">
        <v>0.551</v>
      </c>
      <c r="D26" s="8">
        <v>0</v>
      </c>
      <c r="E26" s="8">
        <v>0.551</v>
      </c>
      <c r="F26" s="11"/>
    </row>
    <row r="27" ht="26.25" customHeight="1" spans="1:6">
      <c r="A27" s="4" t="s">
        <v>208</v>
      </c>
      <c r="B27" s="4" t="s">
        <v>209</v>
      </c>
      <c r="C27" s="8">
        <v>13.2036</v>
      </c>
      <c r="D27" s="8">
        <v>14.2036</v>
      </c>
      <c r="E27" s="8">
        <v>0</v>
      </c>
      <c r="F27" s="11"/>
    </row>
    <row r="28" ht="26.25" customHeight="1" spans="1:6">
      <c r="A28" s="4" t="s">
        <v>210</v>
      </c>
      <c r="B28" s="27" t="s">
        <v>211</v>
      </c>
      <c r="C28" s="8">
        <v>13.1436</v>
      </c>
      <c r="D28" s="8">
        <v>14.1436</v>
      </c>
      <c r="E28" s="8">
        <v>0</v>
      </c>
      <c r="F28" s="11"/>
    </row>
    <row r="29" ht="26.25" customHeight="1" spans="1:6">
      <c r="A29" s="4" t="s">
        <v>212</v>
      </c>
      <c r="B29" s="27" t="s">
        <v>213</v>
      </c>
      <c r="C29" s="8">
        <v>0.06</v>
      </c>
      <c r="D29" s="8">
        <v>1.06</v>
      </c>
      <c r="E29" s="8">
        <v>0</v>
      </c>
      <c r="F29" s="11"/>
    </row>
    <row r="30" ht="26.25" customHeight="1" spans="1:6">
      <c r="A30" s="6" t="s">
        <v>162</v>
      </c>
      <c r="B30" s="6"/>
      <c r="C30" s="20">
        <f>1583800.16/10000</f>
        <v>158.380016</v>
      </c>
      <c r="D30" s="20">
        <f>1435104.23/10000</f>
        <v>143.510423</v>
      </c>
      <c r="E30" s="20">
        <f>148695.93/10000</f>
        <v>14.869593</v>
      </c>
      <c r="F30" s="12"/>
    </row>
  </sheetData>
  <mergeCells count="5">
    <mergeCell ref="A1:E1"/>
    <mergeCell ref="A2:E2"/>
    <mergeCell ref="A4:B4"/>
    <mergeCell ref="C4:E4"/>
    <mergeCell ref="A30:B30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workbookViewId="0">
      <selection activeCell="A7" sqref="A7"/>
    </sheetView>
  </sheetViews>
  <sheetFormatPr defaultColWidth="9" defaultRowHeight="13.5" outlineLevelRow="7"/>
  <cols>
    <col min="1" max="1" width="47.75" customWidth="1"/>
    <col min="2" max="2" width="24.25" customWidth="1"/>
    <col min="3" max="3" width="25.125" customWidth="1"/>
    <col min="4" max="4" width="21.75" customWidth="1"/>
    <col min="5" max="5" width="25.125" customWidth="1"/>
    <col min="6" max="6" width="28.875" customWidth="1"/>
    <col min="7" max="7" width="20.75" customWidth="1"/>
    <col min="8" max="8" width="27.25" customWidth="1"/>
    <col min="9" max="9" width="25.75" customWidth="1"/>
    <col min="10" max="10" width="21.375" customWidth="1"/>
    <col min="11" max="11" width="26.25" customWidth="1"/>
    <col min="12" max="12" width="28.875" customWidth="1"/>
    <col min="13" max="13" width="20" customWidth="1"/>
    <col min="14" max="14" width="25.375" customWidth="1"/>
    <col min="15" max="15" width="26.375" customWidth="1"/>
    <col min="16" max="16" width="21.375" customWidth="1"/>
    <col min="17" max="17" width="25.875" customWidth="1"/>
    <col min="18" max="18" width="29.75" customWidth="1"/>
    <col min="19" max="19" width="21.75" customWidth="1"/>
    <col min="20" max="20" width="3.875" customWidth="1"/>
  </cols>
  <sheetData>
    <row r="1" ht="18.75" customHeight="1" spans="1:20">
      <c r="A1" s="1" t="s">
        <v>214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1" spans="1:19">
      <c r="A2" s="2" t="s">
        <v>215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6.5" customHeight="1" spans="19:19">
      <c r="S3" s="9" t="s">
        <v>1</v>
      </c>
    </row>
    <row r="4" ht="26.25" customHeight="1" spans="1:20">
      <c r="A4" s="3" t="s">
        <v>216</v>
      </c>
      <c r="B4" s="3" t="s">
        <v>217</v>
      </c>
      <c r="C4" s="3"/>
      <c r="D4" s="3"/>
      <c r="E4" s="3"/>
      <c r="F4" s="3"/>
      <c r="G4" s="3"/>
      <c r="H4" s="3" t="s">
        <v>218</v>
      </c>
      <c r="I4" s="3"/>
      <c r="J4" s="3"/>
      <c r="K4" s="3"/>
      <c r="L4" s="3"/>
      <c r="M4" s="3"/>
      <c r="N4" s="3" t="s">
        <v>219</v>
      </c>
      <c r="O4" s="3"/>
      <c r="P4" s="3"/>
      <c r="Q4" s="3"/>
      <c r="R4" s="3"/>
      <c r="S4" s="3"/>
      <c r="T4" s="26"/>
    </row>
    <row r="5" ht="23.25" customHeight="1" spans="1:20">
      <c r="A5" s="3"/>
      <c r="B5" s="3" t="s">
        <v>220</v>
      </c>
      <c r="C5" s="3" t="s">
        <v>221</v>
      </c>
      <c r="D5" s="3" t="s">
        <v>222</v>
      </c>
      <c r="E5" s="3"/>
      <c r="F5" s="3"/>
      <c r="G5" s="3" t="s">
        <v>197</v>
      </c>
      <c r="H5" s="3" t="s">
        <v>220</v>
      </c>
      <c r="I5" s="3" t="s">
        <v>221</v>
      </c>
      <c r="J5" s="3" t="s">
        <v>222</v>
      </c>
      <c r="K5" s="3"/>
      <c r="L5" s="3"/>
      <c r="M5" s="3" t="s">
        <v>197</v>
      </c>
      <c r="N5" s="3" t="s">
        <v>220</v>
      </c>
      <c r="O5" s="3" t="s">
        <v>221</v>
      </c>
      <c r="P5" s="3" t="s">
        <v>222</v>
      </c>
      <c r="Q5" s="3"/>
      <c r="R5" s="3"/>
      <c r="S5" s="3" t="s">
        <v>197</v>
      </c>
      <c r="T5" s="26"/>
    </row>
    <row r="6" ht="21" customHeight="1" spans="1:20">
      <c r="A6" s="3"/>
      <c r="B6" s="3"/>
      <c r="C6" s="3"/>
      <c r="D6" s="3" t="s">
        <v>59</v>
      </c>
      <c r="E6" s="3" t="s">
        <v>223</v>
      </c>
      <c r="F6" s="3" t="s">
        <v>224</v>
      </c>
      <c r="G6" s="3"/>
      <c r="H6" s="3"/>
      <c r="I6" s="3"/>
      <c r="J6" s="3" t="s">
        <v>59</v>
      </c>
      <c r="K6" s="3" t="s">
        <v>223</v>
      </c>
      <c r="L6" s="3" t="s">
        <v>224</v>
      </c>
      <c r="M6" s="3"/>
      <c r="N6" s="3"/>
      <c r="O6" s="3"/>
      <c r="P6" s="3" t="s">
        <v>59</v>
      </c>
      <c r="Q6" s="3" t="s">
        <v>223</v>
      </c>
      <c r="R6" s="3" t="s">
        <v>224</v>
      </c>
      <c r="S6" s="3"/>
      <c r="T6" s="26"/>
    </row>
    <row r="7" ht="30.75" customHeight="1" spans="1:19">
      <c r="A7" s="24" t="s">
        <v>225</v>
      </c>
      <c r="B7" s="25">
        <v>0.5</v>
      </c>
      <c r="C7" s="25">
        <v>0</v>
      </c>
      <c r="D7" s="25">
        <v>0</v>
      </c>
      <c r="E7" s="25">
        <v>0</v>
      </c>
      <c r="F7" s="25">
        <v>0</v>
      </c>
      <c r="G7" s="25">
        <v>0.5</v>
      </c>
      <c r="H7" s="25">
        <v>0.0877</v>
      </c>
      <c r="I7" s="25">
        <v>0</v>
      </c>
      <c r="J7" s="25">
        <v>0</v>
      </c>
      <c r="K7" s="25">
        <v>0</v>
      </c>
      <c r="L7" s="25">
        <v>0</v>
      </c>
      <c r="M7" s="25">
        <v>0.0877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</row>
    <row r="8" ht="30.75" customHeight="1" spans="1:19">
      <c r="A8" s="24" t="s">
        <v>226</v>
      </c>
      <c r="B8" s="25">
        <v>0.5</v>
      </c>
      <c r="C8" s="25">
        <v>0</v>
      </c>
      <c r="D8" s="25">
        <v>0</v>
      </c>
      <c r="E8" s="25">
        <v>0</v>
      </c>
      <c r="F8" s="25">
        <v>0</v>
      </c>
      <c r="G8" s="25">
        <v>0.5</v>
      </c>
      <c r="H8" s="25">
        <v>0.0989</v>
      </c>
      <c r="I8" s="25">
        <v>0</v>
      </c>
      <c r="J8" s="25">
        <v>0</v>
      </c>
      <c r="K8" s="25">
        <v>0</v>
      </c>
      <c r="L8" s="25">
        <v>0</v>
      </c>
      <c r="M8" s="25">
        <v>0.0989</v>
      </c>
      <c r="N8" s="25">
        <v>0.45</v>
      </c>
      <c r="O8" s="25">
        <v>0</v>
      </c>
      <c r="P8" s="25">
        <v>0</v>
      </c>
      <c r="Q8" s="25">
        <v>0</v>
      </c>
      <c r="R8" s="25">
        <v>0</v>
      </c>
      <c r="S8" s="25">
        <v>0.45</v>
      </c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showGridLines="0" workbookViewId="0">
      <selection activeCell="B18" sqref="B18"/>
    </sheetView>
  </sheetViews>
  <sheetFormatPr defaultColWidth="9" defaultRowHeight="13.5" outlineLevelCol="5"/>
  <cols>
    <col min="1" max="1" width="28.625" customWidth="1"/>
    <col min="2" max="2" width="42.875" customWidth="1"/>
    <col min="3" max="5" width="28.625" customWidth="1"/>
    <col min="6" max="6" width="5.25" customWidth="1"/>
  </cols>
  <sheetData>
    <row r="1" ht="18.75" customHeight="1" spans="1:6">
      <c r="A1" s="1" t="s">
        <v>227</v>
      </c>
      <c r="F1" s="1"/>
    </row>
    <row r="2" ht="45" customHeight="1" spans="1:6">
      <c r="A2" s="2" t="s">
        <v>228</v>
      </c>
      <c r="B2" s="2"/>
      <c r="C2" s="2"/>
      <c r="D2" s="2"/>
      <c r="E2" s="2"/>
      <c r="F2" s="2"/>
    </row>
    <row r="3" ht="17.25" customHeight="1" spans="5:5">
      <c r="E3" s="9" t="s">
        <v>1</v>
      </c>
    </row>
    <row r="4" ht="22.5" customHeight="1" spans="1:6">
      <c r="A4" s="3" t="s">
        <v>76</v>
      </c>
      <c r="B4" s="3" t="s">
        <v>77</v>
      </c>
      <c r="C4" s="3" t="s">
        <v>229</v>
      </c>
      <c r="D4" s="3"/>
      <c r="E4" s="3"/>
      <c r="F4" s="10"/>
    </row>
    <row r="5" ht="22.5" customHeight="1" spans="1:6">
      <c r="A5" s="3"/>
      <c r="B5" s="3"/>
      <c r="C5" s="3" t="s">
        <v>57</v>
      </c>
      <c r="D5" s="3" t="s">
        <v>78</v>
      </c>
      <c r="E5" s="3" t="s">
        <v>79</v>
      </c>
      <c r="F5" s="10"/>
    </row>
    <row r="6" ht="26.25" customHeight="1" spans="1:6">
      <c r="A6" s="4"/>
      <c r="B6" s="4"/>
      <c r="C6" s="8">
        <v>0</v>
      </c>
      <c r="D6" s="8"/>
      <c r="E6" s="8"/>
      <c r="F6" s="11"/>
    </row>
    <row r="7" ht="26.25" customHeight="1" spans="1:6">
      <c r="A7" s="4"/>
      <c r="B7" s="4"/>
      <c r="C7" s="8">
        <v>0</v>
      </c>
      <c r="D7" s="8"/>
      <c r="E7" s="8"/>
      <c r="F7" s="11"/>
    </row>
    <row r="8" ht="26.25" customHeight="1" spans="1:6">
      <c r="A8" s="4"/>
      <c r="B8" s="4"/>
      <c r="C8" s="8">
        <v>0</v>
      </c>
      <c r="D8" s="8"/>
      <c r="E8" s="8"/>
      <c r="F8" s="11"/>
    </row>
    <row r="9" ht="26.25" customHeight="1" spans="1:6">
      <c r="A9" s="6" t="s">
        <v>162</v>
      </c>
      <c r="B9" s="6"/>
      <c r="C9" s="23">
        <v>0</v>
      </c>
      <c r="D9" s="23">
        <v>0</v>
      </c>
      <c r="E9" s="23">
        <v>0</v>
      </c>
      <c r="F9" s="12"/>
    </row>
    <row r="10" spans="1:1">
      <c r="A10" t="s">
        <v>230</v>
      </c>
    </row>
  </sheetData>
  <mergeCells count="5">
    <mergeCell ref="A2:E2"/>
    <mergeCell ref="C4:E4"/>
    <mergeCell ref="A9:B9"/>
    <mergeCell ref="A4:A5"/>
    <mergeCell ref="B4:B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showGridLines="0" workbookViewId="0">
      <selection activeCell="B17" sqref="B17"/>
    </sheetView>
  </sheetViews>
  <sheetFormatPr defaultColWidth="9" defaultRowHeight="13.5" outlineLevelCol="5"/>
  <cols>
    <col min="1" max="1" width="28.625" customWidth="1"/>
    <col min="2" max="2" width="42.875" customWidth="1"/>
    <col min="3" max="5" width="28.625" customWidth="1"/>
    <col min="6" max="6" width="14.25" customWidth="1"/>
  </cols>
  <sheetData>
    <row r="1" ht="18.75" customHeight="1" spans="1:6">
      <c r="A1" s="1" t="s">
        <v>231</v>
      </c>
      <c r="B1" s="1"/>
      <c r="C1" s="1"/>
      <c r="D1" s="1"/>
      <c r="E1" s="1"/>
      <c r="F1" s="1"/>
    </row>
    <row r="2" ht="45" customHeight="1" spans="1:6">
      <c r="A2" s="2" t="s">
        <v>232</v>
      </c>
      <c r="B2" s="2"/>
      <c r="C2" s="2"/>
      <c r="D2" s="2"/>
      <c r="E2" s="2"/>
      <c r="F2" s="21"/>
    </row>
    <row r="3" ht="19.5" customHeight="1" spans="5:5">
      <c r="E3" s="9" t="s">
        <v>1</v>
      </c>
    </row>
    <row r="4" ht="22.5" customHeight="1" spans="1:6">
      <c r="A4" s="3" t="s">
        <v>76</v>
      </c>
      <c r="B4" s="3" t="s">
        <v>77</v>
      </c>
      <c r="C4" s="3" t="s">
        <v>233</v>
      </c>
      <c r="D4" s="3"/>
      <c r="E4" s="3"/>
      <c r="F4" s="22"/>
    </row>
    <row r="5" ht="22.5" customHeight="1" spans="1:6">
      <c r="A5" s="3"/>
      <c r="B5" s="3"/>
      <c r="C5" s="3" t="s">
        <v>57</v>
      </c>
      <c r="D5" s="3" t="s">
        <v>78</v>
      </c>
      <c r="E5" s="3" t="s">
        <v>79</v>
      </c>
      <c r="F5" s="22"/>
    </row>
    <row r="6" ht="26.25" customHeight="1" spans="1:6">
      <c r="A6" s="4"/>
      <c r="B6" s="4"/>
      <c r="C6" s="8">
        <v>0</v>
      </c>
      <c r="D6" s="8"/>
      <c r="E6" s="8"/>
      <c r="F6" s="11"/>
    </row>
    <row r="7" ht="26.25" customHeight="1" spans="1:6">
      <c r="A7" s="4"/>
      <c r="B7" s="4"/>
      <c r="C7" s="8">
        <v>0</v>
      </c>
      <c r="D7" s="8"/>
      <c r="E7" s="8"/>
      <c r="F7" s="11"/>
    </row>
    <row r="8" ht="26.25" customHeight="1" spans="1:6">
      <c r="A8" s="4"/>
      <c r="B8" s="4"/>
      <c r="C8" s="8">
        <v>0</v>
      </c>
      <c r="D8" s="8"/>
      <c r="E8" s="8"/>
      <c r="F8" s="11"/>
    </row>
    <row r="9" ht="26.25" customHeight="1" spans="1:6">
      <c r="A9" s="6" t="s">
        <v>162</v>
      </c>
      <c r="B9" s="6"/>
      <c r="C9" s="23">
        <v>0</v>
      </c>
      <c r="D9" s="23">
        <v>0</v>
      </c>
      <c r="E9" s="23">
        <v>0</v>
      </c>
      <c r="F9" s="12"/>
    </row>
    <row r="10" spans="1:1">
      <c r="A10" t="s">
        <v>234</v>
      </c>
    </row>
  </sheetData>
  <mergeCells count="6">
    <mergeCell ref="A1:E1"/>
    <mergeCell ref="A2:E2"/>
    <mergeCell ref="C4:E4"/>
    <mergeCell ref="A9:B9"/>
    <mergeCell ref="A4:A5"/>
    <mergeCell ref="B4:B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表10-项目支出表</vt:lpstr>
      <vt:lpstr>表11-项目绩效目标表</vt:lpstr>
      <vt:lpstr>表12-政府采购预算表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creator>Administrator</dc:creator>
  <cp:lastModifiedBy>真挚</cp:lastModifiedBy>
  <dcterms:created xsi:type="dcterms:W3CDTF">2025-01-26T03:33:00Z</dcterms:created>
  <dcterms:modified xsi:type="dcterms:W3CDTF">2025-02-10T02:59:57Z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AC6AA5A617634DB3AE0BC26C4959AD49_12</vt:lpwstr>
  </property>
  <property fmtid="{D5CDD505-2E9C-101B-9397-08002B2CF9AE}" pid="3" name="KSOProductBuildVer">
    <vt:lpwstr>2052-12.1.0.19770</vt:lpwstr>
  </property>
</Properties>
</file>